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308"/>
  <workbookPr autoCompressPictures="0"/>
  <bookViews>
    <workbookView xWindow="6260" yWindow="0" windowWidth="27020" windowHeight="14940" tabRatio="702" activeTab="7"/>
  </bookViews>
  <sheets>
    <sheet name="Menu" sheetId="6" r:id="rId1"/>
    <sheet name="OLD" sheetId="4" state="hidden" r:id="rId2"/>
    <sheet name="L4 Chemical Peel" sheetId="11" r:id="rId3"/>
    <sheet name="L4 Micro Needling" sheetId="15" r:id="rId4"/>
    <sheet name="L4 Blemish" sheetId="16" r:id="rId5"/>
    <sheet name="Handmark Chemical Peel" sheetId="17" r:id="rId6"/>
    <sheet name="Handmark Micro Needle" sheetId="18" r:id="rId7"/>
    <sheet name="Handmark Blemish" sheetId="19" r:id="rId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5" l="1"/>
  <c r="C33" i="15"/>
  <c r="C41" i="15"/>
  <c r="C50" i="15"/>
  <c r="C58" i="15"/>
  <c r="C75" i="15"/>
  <c r="C81" i="15"/>
  <c r="C89" i="15"/>
  <c r="C97" i="15"/>
  <c r="C109" i="15"/>
  <c r="C115" i="15"/>
  <c r="C123" i="15"/>
  <c r="C133" i="15"/>
  <c r="C136" i="15"/>
  <c r="C142" i="15"/>
  <c r="C145" i="15"/>
  <c r="C148" i="15"/>
  <c r="C151" i="15"/>
  <c r="C153" i="15"/>
  <c r="C155" i="15"/>
  <c r="D22" i="15"/>
  <c r="D24" i="15"/>
  <c r="D26" i="15"/>
  <c r="D28" i="15"/>
  <c r="D29" i="15"/>
  <c r="D30" i="15"/>
  <c r="D31" i="15"/>
  <c r="D32" i="15"/>
  <c r="D33" i="15"/>
  <c r="D35" i="15"/>
  <c r="D36" i="15"/>
  <c r="D37" i="15"/>
  <c r="D38" i="15"/>
  <c r="D39" i="15"/>
  <c r="D40" i="15"/>
  <c r="D41" i="15"/>
  <c r="D43" i="15"/>
  <c r="D44" i="15"/>
  <c r="D45" i="15"/>
  <c r="D47" i="15"/>
  <c r="D48" i="15"/>
  <c r="D49" i="15"/>
  <c r="D50" i="15"/>
  <c r="D53" i="15"/>
  <c r="D54" i="15"/>
  <c r="D55" i="15"/>
  <c r="D56" i="15"/>
  <c r="D57" i="15"/>
  <c r="D58" i="15"/>
  <c r="D60" i="15"/>
  <c r="D61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9" i="15"/>
  <c r="D81" i="15"/>
  <c r="D84" i="15"/>
  <c r="D85" i="15"/>
  <c r="D86" i="15"/>
  <c r="D87" i="15"/>
  <c r="D88" i="15"/>
  <c r="D89" i="15"/>
  <c r="D92" i="15"/>
  <c r="D93" i="15"/>
  <c r="D94" i="15"/>
  <c r="D95" i="15"/>
  <c r="D96" i="15"/>
  <c r="D97" i="15"/>
  <c r="D101" i="15"/>
  <c r="D102" i="15"/>
  <c r="D103" i="15"/>
  <c r="D104" i="15"/>
  <c r="D105" i="15"/>
  <c r="D106" i="15"/>
  <c r="D107" i="15"/>
  <c r="D108" i="15"/>
  <c r="D109" i="15"/>
  <c r="D111" i="15"/>
  <c r="D112" i="15"/>
  <c r="D113" i="15"/>
  <c r="D114" i="15"/>
  <c r="D115" i="15"/>
  <c r="D118" i="15"/>
  <c r="D119" i="15"/>
  <c r="D120" i="15"/>
  <c r="D121" i="15"/>
  <c r="D122" i="15"/>
  <c r="D123" i="15"/>
  <c r="D126" i="15"/>
  <c r="D127" i="15"/>
  <c r="D128" i="15"/>
  <c r="D129" i="15"/>
  <c r="D130" i="15"/>
  <c r="D131" i="15"/>
  <c r="D132" i="15"/>
  <c r="D133" i="15"/>
  <c r="D139" i="15"/>
  <c r="D140" i="15"/>
  <c r="D141" i="15"/>
  <c r="D142" i="15"/>
  <c r="D144" i="15"/>
  <c r="D145" i="15"/>
  <c r="D147" i="15"/>
  <c r="D148" i="15"/>
  <c r="D150" i="15"/>
  <c r="D151" i="15"/>
  <c r="D153" i="15"/>
  <c r="D155" i="15"/>
  <c r="E24" i="15"/>
  <c r="E33" i="15"/>
  <c r="E41" i="15"/>
  <c r="E50" i="15"/>
  <c r="E58" i="15"/>
  <c r="E75" i="15"/>
  <c r="E81" i="15"/>
  <c r="E89" i="15"/>
  <c r="E97" i="15"/>
  <c r="E109" i="15"/>
  <c r="E115" i="15"/>
  <c r="E123" i="15"/>
  <c r="E133" i="15"/>
  <c r="E136" i="15"/>
  <c r="E142" i="15"/>
  <c r="E145" i="15"/>
  <c r="E148" i="15"/>
  <c r="E151" i="15"/>
  <c r="E153" i="15"/>
  <c r="E155" i="15"/>
  <c r="F22" i="15"/>
  <c r="F24" i="15"/>
  <c r="F26" i="15"/>
  <c r="F28" i="15"/>
  <c r="F29" i="15"/>
  <c r="F30" i="15"/>
  <c r="F31" i="15"/>
  <c r="F32" i="15"/>
  <c r="F33" i="15"/>
  <c r="F35" i="15"/>
  <c r="F36" i="15"/>
  <c r="F37" i="15"/>
  <c r="F38" i="15"/>
  <c r="F39" i="15"/>
  <c r="F40" i="15"/>
  <c r="F41" i="15"/>
  <c r="F43" i="15"/>
  <c r="F44" i="15"/>
  <c r="F45" i="15"/>
  <c r="F47" i="15"/>
  <c r="F48" i="15"/>
  <c r="F49" i="15"/>
  <c r="F50" i="15"/>
  <c r="F53" i="15"/>
  <c r="F54" i="15"/>
  <c r="F55" i="15"/>
  <c r="F56" i="15"/>
  <c r="F57" i="15"/>
  <c r="F58" i="15"/>
  <c r="F60" i="15"/>
  <c r="F61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9" i="15"/>
  <c r="F81" i="15"/>
  <c r="F84" i="15"/>
  <c r="F85" i="15"/>
  <c r="F86" i="15"/>
  <c r="F87" i="15"/>
  <c r="F88" i="15"/>
  <c r="F89" i="15"/>
  <c r="F92" i="15"/>
  <c r="F93" i="15"/>
  <c r="F94" i="15"/>
  <c r="F95" i="15"/>
  <c r="F96" i="15"/>
  <c r="F97" i="15"/>
  <c r="F101" i="15"/>
  <c r="F102" i="15"/>
  <c r="F103" i="15"/>
  <c r="F104" i="15"/>
  <c r="F105" i="15"/>
  <c r="F106" i="15"/>
  <c r="F107" i="15"/>
  <c r="F108" i="15"/>
  <c r="F109" i="15"/>
  <c r="F111" i="15"/>
  <c r="F112" i="15"/>
  <c r="F113" i="15"/>
  <c r="F114" i="15"/>
  <c r="F115" i="15"/>
  <c r="F118" i="15"/>
  <c r="F119" i="15"/>
  <c r="F120" i="15"/>
  <c r="F121" i="15"/>
  <c r="F122" i="15"/>
  <c r="F123" i="15"/>
  <c r="F126" i="15"/>
  <c r="F127" i="15"/>
  <c r="F128" i="15"/>
  <c r="F129" i="15"/>
  <c r="F130" i="15"/>
  <c r="F131" i="15"/>
  <c r="F132" i="15"/>
  <c r="F133" i="15"/>
  <c r="F139" i="15"/>
  <c r="F140" i="15"/>
  <c r="F141" i="15"/>
  <c r="F142" i="15"/>
  <c r="F144" i="15"/>
  <c r="F145" i="15"/>
  <c r="F147" i="15"/>
  <c r="F148" i="15"/>
  <c r="F150" i="15"/>
  <c r="F151" i="15"/>
  <c r="F153" i="15"/>
  <c r="F155" i="15"/>
  <c r="G24" i="15"/>
  <c r="G33" i="15"/>
  <c r="G41" i="15"/>
  <c r="G50" i="15"/>
  <c r="G58" i="15"/>
  <c r="G75" i="15"/>
  <c r="G81" i="15"/>
  <c r="G89" i="15"/>
  <c r="G97" i="15"/>
  <c r="G109" i="15"/>
  <c r="G115" i="15"/>
  <c r="G123" i="15"/>
  <c r="G133" i="15"/>
  <c r="G136" i="15"/>
  <c r="G142" i="15"/>
  <c r="G145" i="15"/>
  <c r="G148" i="15"/>
  <c r="G151" i="15"/>
  <c r="G153" i="15"/>
  <c r="G155" i="15"/>
  <c r="H22" i="15"/>
  <c r="H24" i="15"/>
  <c r="H26" i="15"/>
  <c r="H28" i="15"/>
  <c r="H29" i="15"/>
  <c r="H30" i="15"/>
  <c r="H31" i="15"/>
  <c r="H32" i="15"/>
  <c r="H33" i="15"/>
  <c r="H35" i="15"/>
  <c r="H36" i="15"/>
  <c r="H37" i="15"/>
  <c r="H38" i="15"/>
  <c r="H39" i="15"/>
  <c r="H40" i="15"/>
  <c r="H41" i="15"/>
  <c r="H43" i="15"/>
  <c r="H44" i="15"/>
  <c r="H45" i="15"/>
  <c r="H47" i="15"/>
  <c r="H48" i="15"/>
  <c r="H49" i="15"/>
  <c r="H50" i="15"/>
  <c r="H53" i="15"/>
  <c r="H54" i="15"/>
  <c r="H55" i="15"/>
  <c r="H56" i="15"/>
  <c r="H57" i="15"/>
  <c r="H58" i="15"/>
  <c r="H60" i="15"/>
  <c r="H61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9" i="15"/>
  <c r="H81" i="15"/>
  <c r="H84" i="15"/>
  <c r="H85" i="15"/>
  <c r="H86" i="15"/>
  <c r="H87" i="15"/>
  <c r="H88" i="15"/>
  <c r="H89" i="15"/>
  <c r="H92" i="15"/>
  <c r="H93" i="15"/>
  <c r="H94" i="15"/>
  <c r="H95" i="15"/>
  <c r="H96" i="15"/>
  <c r="H97" i="15"/>
  <c r="H101" i="15"/>
  <c r="H102" i="15"/>
  <c r="H103" i="15"/>
  <c r="H104" i="15"/>
  <c r="H105" i="15"/>
  <c r="H106" i="15"/>
  <c r="H107" i="15"/>
  <c r="H108" i="15"/>
  <c r="H109" i="15"/>
  <c r="H111" i="15"/>
  <c r="H112" i="15"/>
  <c r="H113" i="15"/>
  <c r="H114" i="15"/>
  <c r="H115" i="15"/>
  <c r="H118" i="15"/>
  <c r="H119" i="15"/>
  <c r="H120" i="15"/>
  <c r="H121" i="15"/>
  <c r="H122" i="15"/>
  <c r="H123" i="15"/>
  <c r="H126" i="15"/>
  <c r="H127" i="15"/>
  <c r="H128" i="15"/>
  <c r="H129" i="15"/>
  <c r="H130" i="15"/>
  <c r="H131" i="15"/>
  <c r="H132" i="15"/>
  <c r="H133" i="15"/>
  <c r="H139" i="15"/>
  <c r="H140" i="15"/>
  <c r="H141" i="15"/>
  <c r="H142" i="15"/>
  <c r="H144" i="15"/>
  <c r="H145" i="15"/>
  <c r="H147" i="15"/>
  <c r="H148" i="15"/>
  <c r="H150" i="15"/>
  <c r="H151" i="15"/>
  <c r="H153" i="15"/>
  <c r="H155" i="15"/>
  <c r="I24" i="15"/>
  <c r="I33" i="15"/>
  <c r="I41" i="15"/>
  <c r="I50" i="15"/>
  <c r="I58" i="15"/>
  <c r="I75" i="15"/>
  <c r="I81" i="15"/>
  <c r="I89" i="15"/>
  <c r="I97" i="15"/>
  <c r="I109" i="15"/>
  <c r="I115" i="15"/>
  <c r="I123" i="15"/>
  <c r="I133" i="15"/>
  <c r="I136" i="15"/>
  <c r="I142" i="15"/>
  <c r="I145" i="15"/>
  <c r="I148" i="15"/>
  <c r="I151" i="15"/>
  <c r="I153" i="15"/>
  <c r="I155" i="15"/>
  <c r="J22" i="15"/>
  <c r="J24" i="15"/>
  <c r="J26" i="15"/>
  <c r="J28" i="15"/>
  <c r="J29" i="15"/>
  <c r="J30" i="15"/>
  <c r="J31" i="15"/>
  <c r="J32" i="15"/>
  <c r="J33" i="15"/>
  <c r="J35" i="15"/>
  <c r="J36" i="15"/>
  <c r="J37" i="15"/>
  <c r="J38" i="15"/>
  <c r="J39" i="15"/>
  <c r="J40" i="15"/>
  <c r="J41" i="15"/>
  <c r="J43" i="15"/>
  <c r="J44" i="15"/>
  <c r="J45" i="15"/>
  <c r="J47" i="15"/>
  <c r="J48" i="15"/>
  <c r="J49" i="15"/>
  <c r="J50" i="15"/>
  <c r="J53" i="15"/>
  <c r="J54" i="15"/>
  <c r="J55" i="15"/>
  <c r="J56" i="15"/>
  <c r="J57" i="15"/>
  <c r="J58" i="15"/>
  <c r="J60" i="15"/>
  <c r="J61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9" i="15"/>
  <c r="J81" i="15"/>
  <c r="J84" i="15"/>
  <c r="J85" i="15"/>
  <c r="J86" i="15"/>
  <c r="J87" i="15"/>
  <c r="J88" i="15"/>
  <c r="J89" i="15"/>
  <c r="J92" i="15"/>
  <c r="J93" i="15"/>
  <c r="J94" i="15"/>
  <c r="J95" i="15"/>
  <c r="J96" i="15"/>
  <c r="J97" i="15"/>
  <c r="J101" i="15"/>
  <c r="J102" i="15"/>
  <c r="J103" i="15"/>
  <c r="J104" i="15"/>
  <c r="J105" i="15"/>
  <c r="J106" i="15"/>
  <c r="J107" i="15"/>
  <c r="J108" i="15"/>
  <c r="J109" i="15"/>
  <c r="J111" i="15"/>
  <c r="J112" i="15"/>
  <c r="J113" i="15"/>
  <c r="J114" i="15"/>
  <c r="J115" i="15"/>
  <c r="J118" i="15"/>
  <c r="J119" i="15"/>
  <c r="J120" i="15"/>
  <c r="J121" i="15"/>
  <c r="J122" i="15"/>
  <c r="J123" i="15"/>
  <c r="J126" i="15"/>
  <c r="J127" i="15"/>
  <c r="J128" i="15"/>
  <c r="J129" i="15"/>
  <c r="J130" i="15"/>
  <c r="J131" i="15"/>
  <c r="J132" i="15"/>
  <c r="J133" i="15"/>
  <c r="J139" i="15"/>
  <c r="J140" i="15"/>
  <c r="J141" i="15"/>
  <c r="J142" i="15"/>
  <c r="J144" i="15"/>
  <c r="J145" i="15"/>
  <c r="J147" i="15"/>
  <c r="J148" i="15"/>
  <c r="J150" i="15"/>
  <c r="J151" i="15"/>
  <c r="J153" i="15"/>
  <c r="J155" i="15"/>
  <c r="K24" i="15"/>
  <c r="K33" i="15"/>
  <c r="K41" i="15"/>
  <c r="K50" i="15"/>
  <c r="K58" i="15"/>
  <c r="K75" i="15"/>
  <c r="K81" i="15"/>
  <c r="K89" i="15"/>
  <c r="K97" i="15"/>
  <c r="K109" i="15"/>
  <c r="K115" i="15"/>
  <c r="K123" i="15"/>
  <c r="K133" i="15"/>
  <c r="K136" i="15"/>
  <c r="K142" i="15"/>
  <c r="K145" i="15"/>
  <c r="K148" i="15"/>
  <c r="K151" i="15"/>
  <c r="K153" i="15"/>
  <c r="K155" i="15"/>
  <c r="L22" i="15"/>
  <c r="L24" i="15"/>
  <c r="L26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3" i="15"/>
  <c r="L44" i="15"/>
  <c r="L45" i="15"/>
  <c r="L47" i="15"/>
  <c r="L48" i="15"/>
  <c r="L49" i="15"/>
  <c r="L50" i="15"/>
  <c r="L53" i="15"/>
  <c r="L54" i="15"/>
  <c r="L55" i="15"/>
  <c r="L56" i="15"/>
  <c r="L57" i="15"/>
  <c r="L58" i="15"/>
  <c r="L60" i="15"/>
  <c r="L61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9" i="15"/>
  <c r="L81" i="15"/>
  <c r="L84" i="15"/>
  <c r="L85" i="15"/>
  <c r="L86" i="15"/>
  <c r="L87" i="15"/>
  <c r="L88" i="15"/>
  <c r="L89" i="15"/>
  <c r="L92" i="15"/>
  <c r="L93" i="15"/>
  <c r="L94" i="15"/>
  <c r="L95" i="15"/>
  <c r="L96" i="15"/>
  <c r="L97" i="15"/>
  <c r="L101" i="15"/>
  <c r="L102" i="15"/>
  <c r="L103" i="15"/>
  <c r="L104" i="15"/>
  <c r="L105" i="15"/>
  <c r="L106" i="15"/>
  <c r="L107" i="15"/>
  <c r="L108" i="15"/>
  <c r="L109" i="15"/>
  <c r="L111" i="15"/>
  <c r="L112" i="15"/>
  <c r="L113" i="15"/>
  <c r="L114" i="15"/>
  <c r="L115" i="15"/>
  <c r="L118" i="15"/>
  <c r="L119" i="15"/>
  <c r="L120" i="15"/>
  <c r="L121" i="15"/>
  <c r="L122" i="15"/>
  <c r="L123" i="15"/>
  <c r="L126" i="15"/>
  <c r="L127" i="15"/>
  <c r="L128" i="15"/>
  <c r="L129" i="15"/>
  <c r="L130" i="15"/>
  <c r="L131" i="15"/>
  <c r="L132" i="15"/>
  <c r="L133" i="15"/>
  <c r="L139" i="15"/>
  <c r="L140" i="15"/>
  <c r="L141" i="15"/>
  <c r="L142" i="15"/>
  <c r="L144" i="15"/>
  <c r="L145" i="15"/>
  <c r="L147" i="15"/>
  <c r="L148" i="15"/>
  <c r="L150" i="15"/>
  <c r="L151" i="15"/>
  <c r="L153" i="15"/>
  <c r="L155" i="15"/>
  <c r="M24" i="15"/>
  <c r="M33" i="15"/>
  <c r="M41" i="15"/>
  <c r="M50" i="15"/>
  <c r="M58" i="15"/>
  <c r="M75" i="15"/>
  <c r="M81" i="15"/>
  <c r="M89" i="15"/>
  <c r="M97" i="15"/>
  <c r="M109" i="15"/>
  <c r="M115" i="15"/>
  <c r="M123" i="15"/>
  <c r="M133" i="15"/>
  <c r="M136" i="15"/>
  <c r="M142" i="15"/>
  <c r="M145" i="15"/>
  <c r="M148" i="15"/>
  <c r="M151" i="15"/>
  <c r="M153" i="15"/>
  <c r="M155" i="15"/>
  <c r="N22" i="15"/>
  <c r="N24" i="15"/>
  <c r="N26" i="15"/>
  <c r="N28" i="15"/>
  <c r="N29" i="15"/>
  <c r="N30" i="15"/>
  <c r="N31" i="15"/>
  <c r="N32" i="15"/>
  <c r="N33" i="15"/>
  <c r="N35" i="15"/>
  <c r="N36" i="15"/>
  <c r="N37" i="15"/>
  <c r="N38" i="15"/>
  <c r="N39" i="15"/>
  <c r="N40" i="15"/>
  <c r="N41" i="15"/>
  <c r="N43" i="15"/>
  <c r="N44" i="15"/>
  <c r="N45" i="15"/>
  <c r="N47" i="15"/>
  <c r="N48" i="15"/>
  <c r="N49" i="15"/>
  <c r="N50" i="15"/>
  <c r="N53" i="15"/>
  <c r="N54" i="15"/>
  <c r="N55" i="15"/>
  <c r="N56" i="15"/>
  <c r="N57" i="15"/>
  <c r="N58" i="15"/>
  <c r="N60" i="15"/>
  <c r="N61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9" i="15"/>
  <c r="N81" i="15"/>
  <c r="N84" i="15"/>
  <c r="N85" i="15"/>
  <c r="N86" i="15"/>
  <c r="N87" i="15"/>
  <c r="N88" i="15"/>
  <c r="N89" i="15"/>
  <c r="N92" i="15"/>
  <c r="N93" i="15"/>
  <c r="N94" i="15"/>
  <c r="N95" i="15"/>
  <c r="N96" i="15"/>
  <c r="N97" i="15"/>
  <c r="N101" i="15"/>
  <c r="N102" i="15"/>
  <c r="N103" i="15"/>
  <c r="N104" i="15"/>
  <c r="N105" i="15"/>
  <c r="N106" i="15"/>
  <c r="N107" i="15"/>
  <c r="N108" i="15"/>
  <c r="N109" i="15"/>
  <c r="N111" i="15"/>
  <c r="N112" i="15"/>
  <c r="N113" i="15"/>
  <c r="N114" i="15"/>
  <c r="N115" i="15"/>
  <c r="N118" i="15"/>
  <c r="N119" i="15"/>
  <c r="N120" i="15"/>
  <c r="N121" i="15"/>
  <c r="N122" i="15"/>
  <c r="N123" i="15"/>
  <c r="N126" i="15"/>
  <c r="N127" i="15"/>
  <c r="N128" i="15"/>
  <c r="N129" i="15"/>
  <c r="N130" i="15"/>
  <c r="N131" i="15"/>
  <c r="N132" i="15"/>
  <c r="N133" i="15"/>
  <c r="N139" i="15"/>
  <c r="N140" i="15"/>
  <c r="N141" i="15"/>
  <c r="N142" i="15"/>
  <c r="N144" i="15"/>
  <c r="N145" i="15"/>
  <c r="N147" i="15"/>
  <c r="N148" i="15"/>
  <c r="N150" i="15"/>
  <c r="N151" i="15"/>
  <c r="N153" i="15"/>
  <c r="N155" i="15"/>
  <c r="O24" i="15"/>
  <c r="O33" i="15"/>
  <c r="O41" i="15"/>
  <c r="O50" i="15"/>
  <c r="O58" i="15"/>
  <c r="O75" i="15"/>
  <c r="O81" i="15"/>
  <c r="O89" i="15"/>
  <c r="O97" i="15"/>
  <c r="O109" i="15"/>
  <c r="O115" i="15"/>
  <c r="O123" i="15"/>
  <c r="O133" i="15"/>
  <c r="O136" i="15"/>
  <c r="O142" i="15"/>
  <c r="O145" i="15"/>
  <c r="O148" i="15"/>
  <c r="O151" i="15"/>
  <c r="O153" i="15"/>
  <c r="O155" i="15"/>
  <c r="P22" i="15"/>
  <c r="P24" i="15"/>
  <c r="P26" i="15"/>
  <c r="P28" i="15"/>
  <c r="P29" i="15"/>
  <c r="P30" i="15"/>
  <c r="P31" i="15"/>
  <c r="P32" i="15"/>
  <c r="P33" i="15"/>
  <c r="P35" i="15"/>
  <c r="P36" i="15"/>
  <c r="P37" i="15"/>
  <c r="P38" i="15"/>
  <c r="P39" i="15"/>
  <c r="P40" i="15"/>
  <c r="P41" i="15"/>
  <c r="P43" i="15"/>
  <c r="P44" i="15"/>
  <c r="P45" i="15"/>
  <c r="P47" i="15"/>
  <c r="P48" i="15"/>
  <c r="P49" i="15"/>
  <c r="P50" i="15"/>
  <c r="P53" i="15"/>
  <c r="P54" i="15"/>
  <c r="P55" i="15"/>
  <c r="P56" i="15"/>
  <c r="P57" i="15"/>
  <c r="P58" i="15"/>
  <c r="P60" i="15"/>
  <c r="P61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9" i="15"/>
  <c r="P81" i="15"/>
  <c r="P84" i="15"/>
  <c r="P85" i="15"/>
  <c r="P86" i="15"/>
  <c r="P87" i="15"/>
  <c r="P88" i="15"/>
  <c r="P89" i="15"/>
  <c r="P92" i="15"/>
  <c r="P93" i="15"/>
  <c r="P94" i="15"/>
  <c r="P95" i="15"/>
  <c r="P96" i="15"/>
  <c r="P97" i="15"/>
  <c r="P101" i="15"/>
  <c r="P102" i="15"/>
  <c r="P103" i="15"/>
  <c r="P104" i="15"/>
  <c r="P105" i="15"/>
  <c r="P106" i="15"/>
  <c r="P107" i="15"/>
  <c r="P108" i="15"/>
  <c r="P109" i="15"/>
  <c r="P111" i="15"/>
  <c r="P112" i="15"/>
  <c r="P113" i="15"/>
  <c r="P114" i="15"/>
  <c r="P115" i="15"/>
  <c r="P118" i="15"/>
  <c r="P119" i="15"/>
  <c r="P120" i="15"/>
  <c r="P121" i="15"/>
  <c r="P122" i="15"/>
  <c r="P123" i="15"/>
  <c r="P126" i="15"/>
  <c r="P127" i="15"/>
  <c r="P128" i="15"/>
  <c r="P129" i="15"/>
  <c r="P130" i="15"/>
  <c r="P131" i="15"/>
  <c r="P132" i="15"/>
  <c r="P133" i="15"/>
  <c r="P139" i="15"/>
  <c r="P140" i="15"/>
  <c r="P141" i="15"/>
  <c r="P142" i="15"/>
  <c r="P144" i="15"/>
  <c r="P145" i="15"/>
  <c r="P147" i="15"/>
  <c r="P148" i="15"/>
  <c r="P150" i="15"/>
  <c r="P151" i="15"/>
  <c r="P153" i="15"/>
  <c r="P155" i="15"/>
  <c r="Q24" i="15"/>
  <c r="Q33" i="15"/>
  <c r="Q41" i="15"/>
  <c r="Q50" i="15"/>
  <c r="Q58" i="15"/>
  <c r="Q75" i="15"/>
  <c r="Q81" i="15"/>
  <c r="Q89" i="15"/>
  <c r="Q97" i="15"/>
  <c r="Q109" i="15"/>
  <c r="Q115" i="15"/>
  <c r="Q123" i="15"/>
  <c r="Q133" i="15"/>
  <c r="Q136" i="15"/>
  <c r="Q142" i="15"/>
  <c r="Q145" i="15"/>
  <c r="Q148" i="15"/>
  <c r="Q151" i="15"/>
  <c r="Q153" i="15"/>
  <c r="Q155" i="15"/>
  <c r="R22" i="15"/>
  <c r="R24" i="15"/>
  <c r="R26" i="15"/>
  <c r="R28" i="15"/>
  <c r="R29" i="15"/>
  <c r="R30" i="15"/>
  <c r="R31" i="15"/>
  <c r="R32" i="15"/>
  <c r="R33" i="15"/>
  <c r="R35" i="15"/>
  <c r="R36" i="15"/>
  <c r="R37" i="15"/>
  <c r="R38" i="15"/>
  <c r="R39" i="15"/>
  <c r="R40" i="15"/>
  <c r="R41" i="15"/>
  <c r="R43" i="15"/>
  <c r="R44" i="15"/>
  <c r="R45" i="15"/>
  <c r="R47" i="15"/>
  <c r="R48" i="15"/>
  <c r="R49" i="15"/>
  <c r="R50" i="15"/>
  <c r="R53" i="15"/>
  <c r="R54" i="15"/>
  <c r="R55" i="15"/>
  <c r="R56" i="15"/>
  <c r="R57" i="15"/>
  <c r="R58" i="15"/>
  <c r="R60" i="15"/>
  <c r="R61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9" i="15"/>
  <c r="R81" i="15"/>
  <c r="R84" i="15"/>
  <c r="R85" i="15"/>
  <c r="R86" i="15"/>
  <c r="R87" i="15"/>
  <c r="R88" i="15"/>
  <c r="R89" i="15"/>
  <c r="R92" i="15"/>
  <c r="R93" i="15"/>
  <c r="R94" i="15"/>
  <c r="R95" i="15"/>
  <c r="R96" i="15"/>
  <c r="R97" i="15"/>
  <c r="R101" i="15"/>
  <c r="R102" i="15"/>
  <c r="R103" i="15"/>
  <c r="R104" i="15"/>
  <c r="R105" i="15"/>
  <c r="R106" i="15"/>
  <c r="R107" i="15"/>
  <c r="R108" i="15"/>
  <c r="R109" i="15"/>
  <c r="R111" i="15"/>
  <c r="R112" i="15"/>
  <c r="R113" i="15"/>
  <c r="R114" i="15"/>
  <c r="R115" i="15"/>
  <c r="R118" i="15"/>
  <c r="R119" i="15"/>
  <c r="R120" i="15"/>
  <c r="R121" i="15"/>
  <c r="R122" i="15"/>
  <c r="R123" i="15"/>
  <c r="R126" i="15"/>
  <c r="R127" i="15"/>
  <c r="R128" i="15"/>
  <c r="R129" i="15"/>
  <c r="R130" i="15"/>
  <c r="R131" i="15"/>
  <c r="R132" i="15"/>
  <c r="R133" i="15"/>
  <c r="R139" i="15"/>
  <c r="R140" i="15"/>
  <c r="R141" i="15"/>
  <c r="R142" i="15"/>
  <c r="R144" i="15"/>
  <c r="R145" i="15"/>
  <c r="R147" i="15"/>
  <c r="R148" i="15"/>
  <c r="R150" i="15"/>
  <c r="R151" i="15"/>
  <c r="R153" i="15"/>
  <c r="R155" i="15"/>
  <c r="S24" i="15"/>
  <c r="S33" i="15"/>
  <c r="S41" i="15"/>
  <c r="S50" i="15"/>
  <c r="S58" i="15"/>
  <c r="S75" i="15"/>
  <c r="S81" i="15"/>
  <c r="S89" i="15"/>
  <c r="S97" i="15"/>
  <c r="S109" i="15"/>
  <c r="S115" i="15"/>
  <c r="S123" i="15"/>
  <c r="S133" i="15"/>
  <c r="S136" i="15"/>
  <c r="S142" i="15"/>
  <c r="S145" i="15"/>
  <c r="S148" i="15"/>
  <c r="S151" i="15"/>
  <c r="S153" i="15"/>
  <c r="S155" i="15"/>
  <c r="T22" i="15"/>
  <c r="T24" i="15"/>
  <c r="T26" i="15"/>
  <c r="T28" i="15"/>
  <c r="T29" i="15"/>
  <c r="T30" i="15"/>
  <c r="T31" i="15"/>
  <c r="T32" i="15"/>
  <c r="T33" i="15"/>
  <c r="T35" i="15"/>
  <c r="T36" i="15"/>
  <c r="T37" i="15"/>
  <c r="T38" i="15"/>
  <c r="T39" i="15"/>
  <c r="T40" i="15"/>
  <c r="T41" i="15"/>
  <c r="T43" i="15"/>
  <c r="T44" i="15"/>
  <c r="T45" i="15"/>
  <c r="T47" i="15"/>
  <c r="T48" i="15"/>
  <c r="T49" i="15"/>
  <c r="T50" i="15"/>
  <c r="T53" i="15"/>
  <c r="T54" i="15"/>
  <c r="T55" i="15"/>
  <c r="T56" i="15"/>
  <c r="T57" i="15"/>
  <c r="T58" i="15"/>
  <c r="T60" i="15"/>
  <c r="T61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9" i="15"/>
  <c r="T81" i="15"/>
  <c r="T84" i="15"/>
  <c r="T85" i="15"/>
  <c r="T86" i="15"/>
  <c r="T87" i="15"/>
  <c r="T88" i="15"/>
  <c r="T89" i="15"/>
  <c r="T92" i="15"/>
  <c r="T93" i="15"/>
  <c r="T94" i="15"/>
  <c r="T95" i="15"/>
  <c r="T96" i="15"/>
  <c r="T97" i="15"/>
  <c r="T101" i="15"/>
  <c r="T102" i="15"/>
  <c r="T103" i="15"/>
  <c r="T104" i="15"/>
  <c r="T105" i="15"/>
  <c r="T106" i="15"/>
  <c r="T107" i="15"/>
  <c r="T108" i="15"/>
  <c r="T109" i="15"/>
  <c r="T111" i="15"/>
  <c r="T112" i="15"/>
  <c r="T113" i="15"/>
  <c r="T114" i="15"/>
  <c r="T115" i="15"/>
  <c r="T118" i="15"/>
  <c r="T119" i="15"/>
  <c r="T120" i="15"/>
  <c r="T121" i="15"/>
  <c r="T122" i="15"/>
  <c r="T123" i="15"/>
  <c r="T126" i="15"/>
  <c r="T127" i="15"/>
  <c r="T128" i="15"/>
  <c r="T129" i="15"/>
  <c r="T130" i="15"/>
  <c r="T131" i="15"/>
  <c r="T132" i="15"/>
  <c r="T133" i="15"/>
  <c r="T139" i="15"/>
  <c r="T140" i="15"/>
  <c r="T141" i="15"/>
  <c r="T142" i="15"/>
  <c r="T144" i="15"/>
  <c r="T145" i="15"/>
  <c r="T147" i="15"/>
  <c r="T148" i="15"/>
  <c r="T150" i="15"/>
  <c r="T151" i="15"/>
  <c r="T153" i="15"/>
  <c r="T155" i="15"/>
  <c r="U24" i="15"/>
  <c r="U33" i="15"/>
  <c r="U41" i="15"/>
  <c r="U50" i="15"/>
  <c r="U58" i="15"/>
  <c r="U75" i="15"/>
  <c r="U81" i="15"/>
  <c r="U89" i="15"/>
  <c r="U97" i="15"/>
  <c r="U109" i="15"/>
  <c r="U115" i="15"/>
  <c r="U123" i="15"/>
  <c r="U133" i="15"/>
  <c r="U136" i="15"/>
  <c r="U142" i="15"/>
  <c r="U145" i="15"/>
  <c r="U148" i="15"/>
  <c r="U151" i="15"/>
  <c r="U153" i="15"/>
  <c r="U155" i="15"/>
  <c r="V22" i="15"/>
  <c r="V24" i="15"/>
  <c r="V26" i="15"/>
  <c r="V28" i="15"/>
  <c r="V29" i="15"/>
  <c r="V30" i="15"/>
  <c r="V31" i="15"/>
  <c r="V32" i="15"/>
  <c r="V33" i="15"/>
  <c r="V35" i="15"/>
  <c r="V36" i="15"/>
  <c r="V37" i="15"/>
  <c r="V38" i="15"/>
  <c r="V39" i="15"/>
  <c r="V40" i="15"/>
  <c r="V41" i="15"/>
  <c r="V43" i="15"/>
  <c r="V44" i="15"/>
  <c r="V45" i="15"/>
  <c r="V47" i="15"/>
  <c r="V48" i="15"/>
  <c r="V49" i="15"/>
  <c r="V50" i="15"/>
  <c r="V53" i="15"/>
  <c r="V54" i="15"/>
  <c r="V55" i="15"/>
  <c r="V56" i="15"/>
  <c r="V57" i="15"/>
  <c r="V58" i="15"/>
  <c r="V60" i="15"/>
  <c r="V61" i="15"/>
  <c r="V63" i="15"/>
  <c r="V64" i="15"/>
  <c r="V65" i="15"/>
  <c r="V66" i="15"/>
  <c r="V67" i="15"/>
  <c r="V68" i="15"/>
  <c r="V69" i="15"/>
  <c r="V70" i="15"/>
  <c r="V71" i="15"/>
  <c r="V72" i="15"/>
  <c r="V73" i="15"/>
  <c r="V74" i="15"/>
  <c r="V75" i="15"/>
  <c r="V79" i="15"/>
  <c r="V81" i="15"/>
  <c r="V84" i="15"/>
  <c r="V85" i="15"/>
  <c r="V86" i="15"/>
  <c r="V87" i="15"/>
  <c r="V88" i="15"/>
  <c r="V89" i="15"/>
  <c r="V92" i="15"/>
  <c r="V93" i="15"/>
  <c r="V94" i="15"/>
  <c r="V95" i="15"/>
  <c r="V96" i="15"/>
  <c r="V97" i="15"/>
  <c r="V101" i="15"/>
  <c r="V102" i="15"/>
  <c r="V103" i="15"/>
  <c r="V104" i="15"/>
  <c r="V105" i="15"/>
  <c r="V106" i="15"/>
  <c r="V107" i="15"/>
  <c r="V108" i="15"/>
  <c r="V109" i="15"/>
  <c r="V111" i="15"/>
  <c r="V112" i="15"/>
  <c r="V113" i="15"/>
  <c r="V114" i="15"/>
  <c r="V115" i="15"/>
  <c r="V118" i="15"/>
  <c r="V119" i="15"/>
  <c r="V120" i="15"/>
  <c r="V121" i="15"/>
  <c r="V122" i="15"/>
  <c r="V123" i="15"/>
  <c r="V126" i="15"/>
  <c r="V127" i="15"/>
  <c r="V128" i="15"/>
  <c r="V129" i="15"/>
  <c r="V130" i="15"/>
  <c r="V131" i="15"/>
  <c r="V132" i="15"/>
  <c r="V133" i="15"/>
  <c r="V139" i="15"/>
  <c r="V140" i="15"/>
  <c r="V141" i="15"/>
  <c r="V142" i="15"/>
  <c r="V144" i="15"/>
  <c r="V145" i="15"/>
  <c r="V147" i="15"/>
  <c r="V148" i="15"/>
  <c r="V150" i="15"/>
  <c r="V151" i="15"/>
  <c r="V153" i="15"/>
  <c r="V155" i="15"/>
  <c r="B153" i="15"/>
  <c r="B155" i="15"/>
  <c r="C24" i="11"/>
  <c r="C33" i="11"/>
  <c r="C41" i="11"/>
  <c r="C50" i="11"/>
  <c r="C58" i="11"/>
  <c r="C75" i="11"/>
  <c r="C83" i="11"/>
  <c r="C88" i="11"/>
  <c r="C97" i="11"/>
  <c r="C104" i="11"/>
  <c r="C114" i="11"/>
  <c r="C122" i="11"/>
  <c r="C132" i="11"/>
  <c r="C135" i="11"/>
  <c r="C141" i="11"/>
  <c r="C144" i="11"/>
  <c r="C147" i="11"/>
  <c r="C150" i="11"/>
  <c r="C152" i="11"/>
  <c r="C154" i="11"/>
  <c r="D22" i="11"/>
  <c r="D24" i="11"/>
  <c r="D26" i="11"/>
  <c r="D28" i="11"/>
  <c r="D29" i="11"/>
  <c r="D30" i="11"/>
  <c r="D31" i="11"/>
  <c r="D32" i="11"/>
  <c r="D33" i="11"/>
  <c r="D35" i="11"/>
  <c r="D36" i="11"/>
  <c r="D37" i="11"/>
  <c r="D38" i="11"/>
  <c r="D39" i="11"/>
  <c r="D40" i="11"/>
  <c r="D41" i="11"/>
  <c r="D43" i="11"/>
  <c r="D44" i="11"/>
  <c r="D45" i="11"/>
  <c r="D47" i="11"/>
  <c r="D48" i="11"/>
  <c r="D49" i="11"/>
  <c r="D50" i="11"/>
  <c r="D53" i="11"/>
  <c r="D54" i="11"/>
  <c r="D55" i="11"/>
  <c r="D56" i="11"/>
  <c r="D57" i="11"/>
  <c r="D58" i="11"/>
  <c r="D60" i="11"/>
  <c r="D61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9" i="11"/>
  <c r="D80" i="11"/>
  <c r="D81" i="11"/>
  <c r="D82" i="11"/>
  <c r="D83" i="11"/>
  <c r="D85" i="11"/>
  <c r="D86" i="11"/>
  <c r="D87" i="11"/>
  <c r="D88" i="11"/>
  <c r="D90" i="11"/>
  <c r="D91" i="11"/>
  <c r="D92" i="11"/>
  <c r="D93" i="11"/>
  <c r="D94" i="11"/>
  <c r="D95" i="11"/>
  <c r="D96" i="11"/>
  <c r="D97" i="11"/>
  <c r="D101" i="11"/>
  <c r="D102" i="11"/>
  <c r="D103" i="11"/>
  <c r="D104" i="11"/>
  <c r="D106" i="11"/>
  <c r="D107" i="11"/>
  <c r="D109" i="11"/>
  <c r="D110" i="11"/>
  <c r="D111" i="11"/>
  <c r="D112" i="11"/>
  <c r="D113" i="11"/>
  <c r="D114" i="11"/>
  <c r="D117" i="11"/>
  <c r="D118" i="11"/>
  <c r="D119" i="11"/>
  <c r="D120" i="11"/>
  <c r="D121" i="11"/>
  <c r="D122" i="11"/>
  <c r="D125" i="11"/>
  <c r="D126" i="11"/>
  <c r="D127" i="11"/>
  <c r="D128" i="11"/>
  <c r="D129" i="11"/>
  <c r="D130" i="11"/>
  <c r="D131" i="11"/>
  <c r="D132" i="11"/>
  <c r="D138" i="11"/>
  <c r="D139" i="11"/>
  <c r="D140" i="11"/>
  <c r="D141" i="11"/>
  <c r="D143" i="11"/>
  <c r="D144" i="11"/>
  <c r="D146" i="11"/>
  <c r="D147" i="11"/>
  <c r="D149" i="11"/>
  <c r="D150" i="11"/>
  <c r="D152" i="11"/>
  <c r="D154" i="11"/>
  <c r="E24" i="11"/>
  <c r="E33" i="11"/>
  <c r="E41" i="11"/>
  <c r="E50" i="11"/>
  <c r="E58" i="11"/>
  <c r="E75" i="11"/>
  <c r="E83" i="11"/>
  <c r="E88" i="11"/>
  <c r="E97" i="11"/>
  <c r="E104" i="11"/>
  <c r="E114" i="11"/>
  <c r="E122" i="11"/>
  <c r="E132" i="11"/>
  <c r="E135" i="11"/>
  <c r="E141" i="11"/>
  <c r="E144" i="11"/>
  <c r="E147" i="11"/>
  <c r="E150" i="11"/>
  <c r="E152" i="11"/>
  <c r="E154" i="11"/>
  <c r="F22" i="11"/>
  <c r="F24" i="11"/>
  <c r="F26" i="11"/>
  <c r="F28" i="11"/>
  <c r="F29" i="11"/>
  <c r="F30" i="11"/>
  <c r="F31" i="11"/>
  <c r="F32" i="11"/>
  <c r="F33" i="11"/>
  <c r="F35" i="11"/>
  <c r="F36" i="11"/>
  <c r="F37" i="11"/>
  <c r="F38" i="11"/>
  <c r="F39" i="11"/>
  <c r="F40" i="11"/>
  <c r="F41" i="11"/>
  <c r="F43" i="11"/>
  <c r="F44" i="11"/>
  <c r="F45" i="11"/>
  <c r="F47" i="11"/>
  <c r="F48" i="11"/>
  <c r="F49" i="11"/>
  <c r="F50" i="11"/>
  <c r="F53" i="11"/>
  <c r="F54" i="11"/>
  <c r="F55" i="11"/>
  <c r="F56" i="11"/>
  <c r="F57" i="11"/>
  <c r="F58" i="11"/>
  <c r="F60" i="11"/>
  <c r="F61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9" i="11"/>
  <c r="F80" i="11"/>
  <c r="F81" i="11"/>
  <c r="F82" i="11"/>
  <c r="F83" i="11"/>
  <c r="F85" i="11"/>
  <c r="F86" i="11"/>
  <c r="F87" i="11"/>
  <c r="F88" i="11"/>
  <c r="F90" i="11"/>
  <c r="F91" i="11"/>
  <c r="F92" i="11"/>
  <c r="F93" i="11"/>
  <c r="F94" i="11"/>
  <c r="F95" i="11"/>
  <c r="F96" i="11"/>
  <c r="F97" i="11"/>
  <c r="F101" i="11"/>
  <c r="F102" i="11"/>
  <c r="F103" i="11"/>
  <c r="F104" i="11"/>
  <c r="F106" i="11"/>
  <c r="F107" i="11"/>
  <c r="F109" i="11"/>
  <c r="F110" i="11"/>
  <c r="F111" i="11"/>
  <c r="F112" i="11"/>
  <c r="F113" i="11"/>
  <c r="F114" i="11"/>
  <c r="F117" i="11"/>
  <c r="F118" i="11"/>
  <c r="F119" i="11"/>
  <c r="F120" i="11"/>
  <c r="F121" i="11"/>
  <c r="F122" i="11"/>
  <c r="F125" i="11"/>
  <c r="F126" i="11"/>
  <c r="F127" i="11"/>
  <c r="F128" i="11"/>
  <c r="F129" i="11"/>
  <c r="F130" i="11"/>
  <c r="F131" i="11"/>
  <c r="F132" i="11"/>
  <c r="F138" i="11"/>
  <c r="F139" i="11"/>
  <c r="F140" i="11"/>
  <c r="F141" i="11"/>
  <c r="F143" i="11"/>
  <c r="F144" i="11"/>
  <c r="F146" i="11"/>
  <c r="F147" i="11"/>
  <c r="F149" i="11"/>
  <c r="F150" i="11"/>
  <c r="F152" i="11"/>
  <c r="F154" i="11"/>
  <c r="G24" i="11"/>
  <c r="G33" i="11"/>
  <c r="G41" i="11"/>
  <c r="G50" i="11"/>
  <c r="G58" i="11"/>
  <c r="G75" i="11"/>
  <c r="G83" i="11"/>
  <c r="G88" i="11"/>
  <c r="G97" i="11"/>
  <c r="G104" i="11"/>
  <c r="G114" i="11"/>
  <c r="G122" i="11"/>
  <c r="G132" i="11"/>
  <c r="G135" i="11"/>
  <c r="G141" i="11"/>
  <c r="G144" i="11"/>
  <c r="G147" i="11"/>
  <c r="G150" i="11"/>
  <c r="G152" i="11"/>
  <c r="G154" i="11"/>
  <c r="H22" i="11"/>
  <c r="H24" i="11"/>
  <c r="H26" i="11"/>
  <c r="H28" i="11"/>
  <c r="H29" i="11"/>
  <c r="H30" i="11"/>
  <c r="H31" i="11"/>
  <c r="H32" i="11"/>
  <c r="H33" i="11"/>
  <c r="H35" i="11"/>
  <c r="H36" i="11"/>
  <c r="H37" i="11"/>
  <c r="H38" i="11"/>
  <c r="H39" i="11"/>
  <c r="H40" i="11"/>
  <c r="H41" i="11"/>
  <c r="H43" i="11"/>
  <c r="H44" i="11"/>
  <c r="H45" i="11"/>
  <c r="H47" i="11"/>
  <c r="H48" i="11"/>
  <c r="H49" i="11"/>
  <c r="H50" i="11"/>
  <c r="H53" i="11"/>
  <c r="H54" i="11"/>
  <c r="H55" i="11"/>
  <c r="H56" i="11"/>
  <c r="H57" i="11"/>
  <c r="H58" i="11"/>
  <c r="H60" i="11"/>
  <c r="H61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9" i="11"/>
  <c r="H80" i="11"/>
  <c r="H81" i="11"/>
  <c r="H82" i="11"/>
  <c r="H83" i="11"/>
  <c r="H85" i="11"/>
  <c r="H86" i="11"/>
  <c r="H87" i="11"/>
  <c r="H88" i="11"/>
  <c r="H90" i="11"/>
  <c r="H91" i="11"/>
  <c r="H92" i="11"/>
  <c r="H93" i="11"/>
  <c r="H94" i="11"/>
  <c r="H95" i="11"/>
  <c r="H96" i="11"/>
  <c r="H97" i="11"/>
  <c r="H101" i="11"/>
  <c r="H102" i="11"/>
  <c r="H103" i="11"/>
  <c r="H104" i="11"/>
  <c r="H106" i="11"/>
  <c r="H107" i="11"/>
  <c r="H109" i="11"/>
  <c r="H110" i="11"/>
  <c r="H111" i="11"/>
  <c r="H112" i="11"/>
  <c r="H113" i="11"/>
  <c r="H114" i="11"/>
  <c r="H117" i="11"/>
  <c r="H118" i="11"/>
  <c r="H119" i="11"/>
  <c r="H120" i="11"/>
  <c r="H121" i="11"/>
  <c r="H122" i="11"/>
  <c r="H125" i="11"/>
  <c r="H126" i="11"/>
  <c r="H127" i="11"/>
  <c r="H128" i="11"/>
  <c r="H129" i="11"/>
  <c r="H130" i="11"/>
  <c r="H131" i="11"/>
  <c r="H132" i="11"/>
  <c r="H138" i="11"/>
  <c r="H139" i="11"/>
  <c r="H140" i="11"/>
  <c r="H141" i="11"/>
  <c r="H143" i="11"/>
  <c r="H144" i="11"/>
  <c r="H146" i="11"/>
  <c r="H147" i="11"/>
  <c r="H149" i="11"/>
  <c r="H150" i="11"/>
  <c r="H152" i="11"/>
  <c r="H154" i="11"/>
  <c r="I24" i="11"/>
  <c r="I33" i="11"/>
  <c r="I41" i="11"/>
  <c r="I50" i="11"/>
  <c r="I58" i="11"/>
  <c r="I75" i="11"/>
  <c r="I83" i="11"/>
  <c r="I88" i="11"/>
  <c r="I97" i="11"/>
  <c r="I104" i="11"/>
  <c r="I114" i="11"/>
  <c r="I122" i="11"/>
  <c r="I132" i="11"/>
  <c r="I135" i="11"/>
  <c r="I141" i="11"/>
  <c r="I144" i="11"/>
  <c r="I147" i="11"/>
  <c r="I150" i="11"/>
  <c r="I152" i="11"/>
  <c r="I154" i="11"/>
  <c r="J22" i="11"/>
  <c r="J24" i="11"/>
  <c r="J26" i="11"/>
  <c r="J28" i="11"/>
  <c r="J29" i="11"/>
  <c r="J30" i="11"/>
  <c r="J31" i="11"/>
  <c r="J32" i="11"/>
  <c r="J33" i="11"/>
  <c r="J35" i="11"/>
  <c r="J36" i="11"/>
  <c r="J37" i="11"/>
  <c r="J38" i="11"/>
  <c r="J39" i="11"/>
  <c r="J40" i="11"/>
  <c r="J41" i="11"/>
  <c r="J43" i="11"/>
  <c r="J44" i="11"/>
  <c r="J45" i="11"/>
  <c r="J47" i="11"/>
  <c r="J48" i="11"/>
  <c r="J49" i="11"/>
  <c r="J50" i="11"/>
  <c r="J53" i="11"/>
  <c r="J54" i="11"/>
  <c r="J55" i="11"/>
  <c r="J56" i="11"/>
  <c r="J57" i="11"/>
  <c r="J58" i="11"/>
  <c r="J60" i="11"/>
  <c r="J61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9" i="11"/>
  <c r="J80" i="11"/>
  <c r="J81" i="11"/>
  <c r="J82" i="11"/>
  <c r="J83" i="11"/>
  <c r="J85" i="11"/>
  <c r="J86" i="11"/>
  <c r="J87" i="11"/>
  <c r="J88" i="11"/>
  <c r="J90" i="11"/>
  <c r="J91" i="11"/>
  <c r="J92" i="11"/>
  <c r="J93" i="11"/>
  <c r="J94" i="11"/>
  <c r="J95" i="11"/>
  <c r="J96" i="11"/>
  <c r="J97" i="11"/>
  <c r="J101" i="11"/>
  <c r="J102" i="11"/>
  <c r="J103" i="11"/>
  <c r="J104" i="11"/>
  <c r="J106" i="11"/>
  <c r="J107" i="11"/>
  <c r="J109" i="11"/>
  <c r="J110" i="11"/>
  <c r="J111" i="11"/>
  <c r="J112" i="11"/>
  <c r="J113" i="11"/>
  <c r="J114" i="11"/>
  <c r="J117" i="11"/>
  <c r="J118" i="11"/>
  <c r="J119" i="11"/>
  <c r="J120" i="11"/>
  <c r="J121" i="11"/>
  <c r="J122" i="11"/>
  <c r="J125" i="11"/>
  <c r="J126" i="11"/>
  <c r="J127" i="11"/>
  <c r="J128" i="11"/>
  <c r="J129" i="11"/>
  <c r="J130" i="11"/>
  <c r="J131" i="11"/>
  <c r="J132" i="11"/>
  <c r="J138" i="11"/>
  <c r="J139" i="11"/>
  <c r="J140" i="11"/>
  <c r="J141" i="11"/>
  <c r="J143" i="11"/>
  <c r="J144" i="11"/>
  <c r="J146" i="11"/>
  <c r="J147" i="11"/>
  <c r="J149" i="11"/>
  <c r="J150" i="11"/>
  <c r="J152" i="11"/>
  <c r="J154" i="11"/>
  <c r="K24" i="11"/>
  <c r="K33" i="11"/>
  <c r="K41" i="11"/>
  <c r="K50" i="11"/>
  <c r="K58" i="11"/>
  <c r="K75" i="11"/>
  <c r="K83" i="11"/>
  <c r="K88" i="11"/>
  <c r="K97" i="11"/>
  <c r="K104" i="11"/>
  <c r="K114" i="11"/>
  <c r="K122" i="11"/>
  <c r="K132" i="11"/>
  <c r="K135" i="11"/>
  <c r="K141" i="11"/>
  <c r="K144" i="11"/>
  <c r="K147" i="11"/>
  <c r="K150" i="11"/>
  <c r="K152" i="11"/>
  <c r="K154" i="11"/>
  <c r="L22" i="11"/>
  <c r="L24" i="11"/>
  <c r="L26" i="11"/>
  <c r="L28" i="11"/>
  <c r="L29" i="11"/>
  <c r="L30" i="11"/>
  <c r="L31" i="11"/>
  <c r="L32" i="11"/>
  <c r="L33" i="11"/>
  <c r="L35" i="11"/>
  <c r="L36" i="11"/>
  <c r="L37" i="11"/>
  <c r="L38" i="11"/>
  <c r="L39" i="11"/>
  <c r="L40" i="11"/>
  <c r="L41" i="11"/>
  <c r="L43" i="11"/>
  <c r="L44" i="11"/>
  <c r="L45" i="11"/>
  <c r="L47" i="11"/>
  <c r="L48" i="11"/>
  <c r="L49" i="11"/>
  <c r="L50" i="11"/>
  <c r="L53" i="11"/>
  <c r="L54" i="11"/>
  <c r="L55" i="11"/>
  <c r="L56" i="11"/>
  <c r="L57" i="11"/>
  <c r="L58" i="11"/>
  <c r="L60" i="11"/>
  <c r="L61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9" i="11"/>
  <c r="L80" i="11"/>
  <c r="L81" i="11"/>
  <c r="L82" i="11"/>
  <c r="L83" i="11"/>
  <c r="L85" i="11"/>
  <c r="L86" i="11"/>
  <c r="L87" i="11"/>
  <c r="L88" i="11"/>
  <c r="L90" i="11"/>
  <c r="L91" i="11"/>
  <c r="L92" i="11"/>
  <c r="L93" i="11"/>
  <c r="L94" i="11"/>
  <c r="L95" i="11"/>
  <c r="L96" i="11"/>
  <c r="L97" i="11"/>
  <c r="L101" i="11"/>
  <c r="L102" i="11"/>
  <c r="L103" i="11"/>
  <c r="L104" i="11"/>
  <c r="L106" i="11"/>
  <c r="L107" i="11"/>
  <c r="L109" i="11"/>
  <c r="L110" i="11"/>
  <c r="L111" i="11"/>
  <c r="L112" i="11"/>
  <c r="L113" i="11"/>
  <c r="L114" i="11"/>
  <c r="L117" i="11"/>
  <c r="L118" i="11"/>
  <c r="L119" i="11"/>
  <c r="L120" i="11"/>
  <c r="L121" i="11"/>
  <c r="L122" i="11"/>
  <c r="L125" i="11"/>
  <c r="L126" i="11"/>
  <c r="L127" i="11"/>
  <c r="L128" i="11"/>
  <c r="L129" i="11"/>
  <c r="L130" i="11"/>
  <c r="L131" i="11"/>
  <c r="L132" i="11"/>
  <c r="L138" i="11"/>
  <c r="L139" i="11"/>
  <c r="L140" i="11"/>
  <c r="L141" i="11"/>
  <c r="L143" i="11"/>
  <c r="L144" i="11"/>
  <c r="L146" i="11"/>
  <c r="L147" i="11"/>
  <c r="L149" i="11"/>
  <c r="L150" i="11"/>
  <c r="L152" i="11"/>
  <c r="L154" i="11"/>
  <c r="M24" i="11"/>
  <c r="M33" i="11"/>
  <c r="M41" i="11"/>
  <c r="M50" i="11"/>
  <c r="M58" i="11"/>
  <c r="M75" i="11"/>
  <c r="M83" i="11"/>
  <c r="M88" i="11"/>
  <c r="M97" i="11"/>
  <c r="M104" i="11"/>
  <c r="M114" i="11"/>
  <c r="M122" i="11"/>
  <c r="M132" i="11"/>
  <c r="M135" i="11"/>
  <c r="M141" i="11"/>
  <c r="M144" i="11"/>
  <c r="M147" i="11"/>
  <c r="M150" i="11"/>
  <c r="M152" i="11"/>
  <c r="M154" i="11"/>
  <c r="N22" i="11"/>
  <c r="N24" i="11"/>
  <c r="N26" i="11"/>
  <c r="N28" i="11"/>
  <c r="N29" i="11"/>
  <c r="N30" i="11"/>
  <c r="N31" i="11"/>
  <c r="N32" i="11"/>
  <c r="N33" i="11"/>
  <c r="N35" i="11"/>
  <c r="N36" i="11"/>
  <c r="N37" i="11"/>
  <c r="N38" i="11"/>
  <c r="N39" i="11"/>
  <c r="N40" i="11"/>
  <c r="N41" i="11"/>
  <c r="N43" i="11"/>
  <c r="N44" i="11"/>
  <c r="N45" i="11"/>
  <c r="N47" i="11"/>
  <c r="N48" i="11"/>
  <c r="N49" i="11"/>
  <c r="N50" i="11"/>
  <c r="N53" i="11"/>
  <c r="N54" i="11"/>
  <c r="N55" i="11"/>
  <c r="N56" i="11"/>
  <c r="N57" i="11"/>
  <c r="N58" i="11"/>
  <c r="N60" i="11"/>
  <c r="N61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9" i="11"/>
  <c r="N80" i="11"/>
  <c r="N81" i="11"/>
  <c r="N82" i="11"/>
  <c r="N83" i="11"/>
  <c r="N85" i="11"/>
  <c r="N86" i="11"/>
  <c r="N87" i="11"/>
  <c r="N88" i="11"/>
  <c r="N90" i="11"/>
  <c r="N91" i="11"/>
  <c r="N92" i="11"/>
  <c r="N93" i="11"/>
  <c r="N94" i="11"/>
  <c r="N95" i="11"/>
  <c r="N96" i="11"/>
  <c r="N97" i="11"/>
  <c r="N101" i="11"/>
  <c r="N102" i="11"/>
  <c r="N103" i="11"/>
  <c r="N104" i="11"/>
  <c r="N106" i="11"/>
  <c r="N107" i="11"/>
  <c r="N109" i="11"/>
  <c r="N110" i="11"/>
  <c r="N111" i="11"/>
  <c r="N112" i="11"/>
  <c r="N113" i="11"/>
  <c r="N114" i="11"/>
  <c r="N117" i="11"/>
  <c r="N118" i="11"/>
  <c r="N119" i="11"/>
  <c r="N120" i="11"/>
  <c r="N121" i="11"/>
  <c r="N122" i="11"/>
  <c r="N125" i="11"/>
  <c r="N126" i="11"/>
  <c r="N127" i="11"/>
  <c r="N128" i="11"/>
  <c r="N129" i="11"/>
  <c r="N130" i="11"/>
  <c r="N131" i="11"/>
  <c r="N132" i="11"/>
  <c r="N138" i="11"/>
  <c r="N139" i="11"/>
  <c r="N140" i="11"/>
  <c r="N141" i="11"/>
  <c r="N143" i="11"/>
  <c r="N144" i="11"/>
  <c r="N146" i="11"/>
  <c r="N147" i="11"/>
  <c r="N149" i="11"/>
  <c r="N150" i="11"/>
  <c r="N152" i="11"/>
  <c r="N154" i="11"/>
  <c r="O24" i="11"/>
  <c r="O33" i="11"/>
  <c r="O41" i="11"/>
  <c r="O50" i="11"/>
  <c r="O58" i="11"/>
  <c r="O75" i="11"/>
  <c r="O83" i="11"/>
  <c r="O88" i="11"/>
  <c r="O97" i="11"/>
  <c r="O104" i="11"/>
  <c r="O114" i="11"/>
  <c r="O122" i="11"/>
  <c r="O132" i="11"/>
  <c r="O135" i="11"/>
  <c r="O141" i="11"/>
  <c r="O144" i="11"/>
  <c r="O147" i="11"/>
  <c r="O150" i="11"/>
  <c r="O152" i="11"/>
  <c r="O154" i="11"/>
  <c r="P22" i="11"/>
  <c r="P24" i="11"/>
  <c r="P26" i="11"/>
  <c r="P28" i="11"/>
  <c r="P29" i="11"/>
  <c r="P30" i="11"/>
  <c r="P31" i="11"/>
  <c r="P32" i="11"/>
  <c r="P33" i="11"/>
  <c r="P35" i="11"/>
  <c r="P36" i="11"/>
  <c r="P37" i="11"/>
  <c r="P38" i="11"/>
  <c r="P39" i="11"/>
  <c r="P40" i="11"/>
  <c r="P41" i="11"/>
  <c r="P43" i="11"/>
  <c r="P44" i="11"/>
  <c r="P45" i="11"/>
  <c r="P47" i="11"/>
  <c r="P48" i="11"/>
  <c r="P49" i="11"/>
  <c r="P50" i="11"/>
  <c r="P53" i="11"/>
  <c r="P54" i="11"/>
  <c r="P55" i="11"/>
  <c r="P56" i="11"/>
  <c r="P57" i="11"/>
  <c r="P58" i="11"/>
  <c r="P60" i="11"/>
  <c r="P61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9" i="11"/>
  <c r="P80" i="11"/>
  <c r="P81" i="11"/>
  <c r="P82" i="11"/>
  <c r="P83" i="11"/>
  <c r="P85" i="11"/>
  <c r="P86" i="11"/>
  <c r="P87" i="11"/>
  <c r="P88" i="11"/>
  <c r="P90" i="11"/>
  <c r="P91" i="11"/>
  <c r="P92" i="11"/>
  <c r="P93" i="11"/>
  <c r="P94" i="11"/>
  <c r="P95" i="11"/>
  <c r="P96" i="11"/>
  <c r="P97" i="11"/>
  <c r="P101" i="11"/>
  <c r="P102" i="11"/>
  <c r="P103" i="11"/>
  <c r="P104" i="11"/>
  <c r="P106" i="11"/>
  <c r="P107" i="11"/>
  <c r="P109" i="11"/>
  <c r="P110" i="11"/>
  <c r="P111" i="11"/>
  <c r="P112" i="11"/>
  <c r="P113" i="11"/>
  <c r="P114" i="11"/>
  <c r="P117" i="11"/>
  <c r="P118" i="11"/>
  <c r="P119" i="11"/>
  <c r="P120" i="11"/>
  <c r="P121" i="11"/>
  <c r="P122" i="11"/>
  <c r="P125" i="11"/>
  <c r="P126" i="11"/>
  <c r="P127" i="11"/>
  <c r="P128" i="11"/>
  <c r="P129" i="11"/>
  <c r="P130" i="11"/>
  <c r="P131" i="11"/>
  <c r="P132" i="11"/>
  <c r="P138" i="11"/>
  <c r="P139" i="11"/>
  <c r="P140" i="11"/>
  <c r="P141" i="11"/>
  <c r="P143" i="11"/>
  <c r="P144" i="11"/>
  <c r="P146" i="11"/>
  <c r="P147" i="11"/>
  <c r="P149" i="11"/>
  <c r="P150" i="11"/>
  <c r="P152" i="11"/>
  <c r="P154" i="11"/>
  <c r="Q24" i="11"/>
  <c r="Q33" i="11"/>
  <c r="Q41" i="11"/>
  <c r="Q50" i="11"/>
  <c r="Q58" i="11"/>
  <c r="Q75" i="11"/>
  <c r="Q83" i="11"/>
  <c r="Q88" i="11"/>
  <c r="Q97" i="11"/>
  <c r="Q104" i="11"/>
  <c r="Q114" i="11"/>
  <c r="Q122" i="11"/>
  <c r="Q132" i="11"/>
  <c r="Q135" i="11"/>
  <c r="Q141" i="11"/>
  <c r="Q144" i="11"/>
  <c r="Q147" i="11"/>
  <c r="Q150" i="11"/>
  <c r="Q152" i="11"/>
  <c r="Q154" i="11"/>
  <c r="R22" i="11"/>
  <c r="R24" i="11"/>
  <c r="R26" i="11"/>
  <c r="R28" i="11"/>
  <c r="R29" i="11"/>
  <c r="R30" i="11"/>
  <c r="R31" i="11"/>
  <c r="R32" i="11"/>
  <c r="R33" i="11"/>
  <c r="R35" i="11"/>
  <c r="R36" i="11"/>
  <c r="R37" i="11"/>
  <c r="R38" i="11"/>
  <c r="R39" i="11"/>
  <c r="R40" i="11"/>
  <c r="R41" i="11"/>
  <c r="R43" i="11"/>
  <c r="R44" i="11"/>
  <c r="R45" i="11"/>
  <c r="R47" i="11"/>
  <c r="R48" i="11"/>
  <c r="R49" i="11"/>
  <c r="R50" i="11"/>
  <c r="R53" i="11"/>
  <c r="R54" i="11"/>
  <c r="R55" i="11"/>
  <c r="R56" i="11"/>
  <c r="R57" i="11"/>
  <c r="R58" i="11"/>
  <c r="R60" i="11"/>
  <c r="R61" i="11"/>
  <c r="R63" i="11"/>
  <c r="R64" i="11"/>
  <c r="R65" i="11"/>
  <c r="R66" i="11"/>
  <c r="R67" i="11"/>
  <c r="R68" i="11"/>
  <c r="R69" i="11"/>
  <c r="R70" i="11"/>
  <c r="R71" i="11"/>
  <c r="R72" i="11"/>
  <c r="R73" i="11"/>
  <c r="R74" i="11"/>
  <c r="R75" i="11"/>
  <c r="R79" i="11"/>
  <c r="R80" i="11"/>
  <c r="R81" i="11"/>
  <c r="R82" i="11"/>
  <c r="R83" i="11"/>
  <c r="R85" i="11"/>
  <c r="R86" i="11"/>
  <c r="R87" i="11"/>
  <c r="R88" i="11"/>
  <c r="R90" i="11"/>
  <c r="R91" i="11"/>
  <c r="R92" i="11"/>
  <c r="R93" i="11"/>
  <c r="R94" i="11"/>
  <c r="R95" i="11"/>
  <c r="R96" i="11"/>
  <c r="R97" i="11"/>
  <c r="R101" i="11"/>
  <c r="R102" i="11"/>
  <c r="R103" i="11"/>
  <c r="R104" i="11"/>
  <c r="R106" i="11"/>
  <c r="R107" i="11"/>
  <c r="R109" i="11"/>
  <c r="R110" i="11"/>
  <c r="R111" i="11"/>
  <c r="R112" i="11"/>
  <c r="R113" i="11"/>
  <c r="R114" i="11"/>
  <c r="R117" i="11"/>
  <c r="R118" i="11"/>
  <c r="R119" i="11"/>
  <c r="R120" i="11"/>
  <c r="R121" i="11"/>
  <c r="R122" i="11"/>
  <c r="R125" i="11"/>
  <c r="R126" i="11"/>
  <c r="R127" i="11"/>
  <c r="R128" i="11"/>
  <c r="R129" i="11"/>
  <c r="R130" i="11"/>
  <c r="R131" i="11"/>
  <c r="R132" i="11"/>
  <c r="R138" i="11"/>
  <c r="R139" i="11"/>
  <c r="R140" i="11"/>
  <c r="R141" i="11"/>
  <c r="R143" i="11"/>
  <c r="R144" i="11"/>
  <c r="R146" i="11"/>
  <c r="R147" i="11"/>
  <c r="R149" i="11"/>
  <c r="R150" i="11"/>
  <c r="R152" i="11"/>
  <c r="R154" i="11"/>
  <c r="S24" i="11"/>
  <c r="S33" i="11"/>
  <c r="S41" i="11"/>
  <c r="S50" i="11"/>
  <c r="S58" i="11"/>
  <c r="S75" i="11"/>
  <c r="S83" i="11"/>
  <c r="S88" i="11"/>
  <c r="S97" i="11"/>
  <c r="S104" i="11"/>
  <c r="S114" i="11"/>
  <c r="S122" i="11"/>
  <c r="S132" i="11"/>
  <c r="S135" i="11"/>
  <c r="S141" i="11"/>
  <c r="S144" i="11"/>
  <c r="S147" i="11"/>
  <c r="S150" i="11"/>
  <c r="S152" i="11"/>
  <c r="S154" i="11"/>
  <c r="T22" i="11"/>
  <c r="T24" i="11"/>
  <c r="T26" i="11"/>
  <c r="T28" i="11"/>
  <c r="T29" i="11"/>
  <c r="T30" i="11"/>
  <c r="T31" i="11"/>
  <c r="T32" i="11"/>
  <c r="T33" i="11"/>
  <c r="T35" i="11"/>
  <c r="T36" i="11"/>
  <c r="T37" i="11"/>
  <c r="T38" i="11"/>
  <c r="T39" i="11"/>
  <c r="T40" i="11"/>
  <c r="T41" i="11"/>
  <c r="T43" i="11"/>
  <c r="T44" i="11"/>
  <c r="T45" i="11"/>
  <c r="T47" i="11"/>
  <c r="T48" i="11"/>
  <c r="T49" i="11"/>
  <c r="T50" i="11"/>
  <c r="T53" i="11"/>
  <c r="T54" i="11"/>
  <c r="T55" i="11"/>
  <c r="T56" i="11"/>
  <c r="T57" i="11"/>
  <c r="T58" i="11"/>
  <c r="T60" i="11"/>
  <c r="T61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9" i="11"/>
  <c r="T80" i="11"/>
  <c r="T81" i="11"/>
  <c r="T82" i="11"/>
  <c r="T83" i="11"/>
  <c r="T85" i="11"/>
  <c r="T86" i="11"/>
  <c r="T87" i="11"/>
  <c r="T88" i="11"/>
  <c r="T90" i="11"/>
  <c r="T91" i="11"/>
  <c r="T92" i="11"/>
  <c r="T93" i="11"/>
  <c r="T94" i="11"/>
  <c r="T95" i="11"/>
  <c r="T96" i="11"/>
  <c r="T97" i="11"/>
  <c r="T101" i="11"/>
  <c r="T102" i="11"/>
  <c r="T103" i="11"/>
  <c r="T104" i="11"/>
  <c r="T106" i="11"/>
  <c r="T107" i="11"/>
  <c r="T109" i="11"/>
  <c r="T110" i="11"/>
  <c r="T111" i="11"/>
  <c r="T112" i="11"/>
  <c r="T113" i="11"/>
  <c r="T114" i="11"/>
  <c r="T117" i="11"/>
  <c r="T118" i="11"/>
  <c r="T119" i="11"/>
  <c r="T120" i="11"/>
  <c r="T121" i="11"/>
  <c r="T122" i="11"/>
  <c r="T125" i="11"/>
  <c r="T126" i="11"/>
  <c r="T127" i="11"/>
  <c r="T128" i="11"/>
  <c r="T129" i="11"/>
  <c r="T130" i="11"/>
  <c r="T131" i="11"/>
  <c r="T132" i="11"/>
  <c r="T138" i="11"/>
  <c r="T139" i="11"/>
  <c r="T140" i="11"/>
  <c r="T141" i="11"/>
  <c r="T143" i="11"/>
  <c r="T144" i="11"/>
  <c r="T146" i="11"/>
  <c r="T147" i="11"/>
  <c r="T149" i="11"/>
  <c r="T150" i="11"/>
  <c r="T152" i="11"/>
  <c r="T154" i="11"/>
  <c r="U24" i="11"/>
  <c r="U33" i="11"/>
  <c r="U41" i="11"/>
  <c r="U50" i="11"/>
  <c r="U58" i="11"/>
  <c r="U75" i="11"/>
  <c r="U83" i="11"/>
  <c r="U88" i="11"/>
  <c r="U97" i="11"/>
  <c r="U104" i="11"/>
  <c r="U114" i="11"/>
  <c r="U122" i="11"/>
  <c r="U132" i="11"/>
  <c r="U135" i="11"/>
  <c r="U141" i="11"/>
  <c r="U144" i="11"/>
  <c r="U147" i="11"/>
  <c r="U150" i="11"/>
  <c r="U152" i="11"/>
  <c r="U154" i="11"/>
  <c r="B152" i="11"/>
  <c r="B154" i="11"/>
  <c r="V22" i="11"/>
  <c r="V24" i="11"/>
  <c r="V26" i="11"/>
  <c r="V28" i="11"/>
  <c r="V29" i="11"/>
  <c r="V30" i="11"/>
  <c r="V31" i="11"/>
  <c r="V32" i="11"/>
  <c r="V33" i="11"/>
  <c r="V35" i="11"/>
  <c r="V36" i="11"/>
  <c r="V37" i="11"/>
  <c r="V38" i="11"/>
  <c r="V39" i="11"/>
  <c r="V40" i="11"/>
  <c r="V41" i="11"/>
  <c r="V43" i="11"/>
  <c r="V44" i="11"/>
  <c r="V45" i="11"/>
  <c r="V47" i="11"/>
  <c r="V48" i="11"/>
  <c r="V49" i="11"/>
  <c r="V50" i="11"/>
  <c r="V53" i="11"/>
  <c r="V54" i="11"/>
  <c r="V55" i="11"/>
  <c r="V56" i="11"/>
  <c r="V57" i="11"/>
  <c r="V58" i="11"/>
  <c r="V60" i="11"/>
  <c r="V61" i="11"/>
  <c r="V63" i="11"/>
  <c r="V64" i="11"/>
  <c r="V65" i="11"/>
  <c r="V66" i="11"/>
  <c r="V67" i="11"/>
  <c r="V68" i="11"/>
  <c r="V69" i="11"/>
  <c r="V70" i="11"/>
  <c r="V71" i="11"/>
  <c r="V72" i="11"/>
  <c r="V73" i="11"/>
  <c r="V74" i="11"/>
  <c r="V75" i="11"/>
  <c r="V79" i="11"/>
  <c r="V80" i="11"/>
  <c r="V81" i="11"/>
  <c r="V82" i="11"/>
  <c r="V83" i="11"/>
  <c r="V85" i="11"/>
  <c r="V86" i="11"/>
  <c r="V87" i="11"/>
  <c r="V88" i="11"/>
  <c r="V90" i="11"/>
  <c r="V91" i="11"/>
  <c r="V92" i="11"/>
  <c r="V93" i="11"/>
  <c r="V94" i="11"/>
  <c r="V95" i="11"/>
  <c r="V96" i="11"/>
  <c r="V97" i="11"/>
  <c r="V101" i="11"/>
  <c r="V102" i="11"/>
  <c r="V103" i="11"/>
  <c r="V104" i="11"/>
  <c r="V106" i="11"/>
  <c r="V107" i="11"/>
  <c r="V109" i="11"/>
  <c r="V110" i="11"/>
  <c r="V111" i="11"/>
  <c r="V112" i="11"/>
  <c r="V113" i="11"/>
  <c r="V114" i="11"/>
  <c r="V117" i="11"/>
  <c r="V118" i="11"/>
  <c r="V119" i="11"/>
  <c r="V120" i="11"/>
  <c r="V121" i="11"/>
  <c r="V122" i="11"/>
  <c r="V125" i="11"/>
  <c r="V126" i="11"/>
  <c r="V127" i="11"/>
  <c r="V128" i="11"/>
  <c r="V129" i="11"/>
  <c r="V130" i="11"/>
  <c r="V131" i="11"/>
  <c r="V132" i="11"/>
  <c r="V138" i="11"/>
  <c r="V139" i="11"/>
  <c r="V140" i="11"/>
  <c r="V141" i="11"/>
  <c r="V143" i="11"/>
  <c r="V144" i="11"/>
  <c r="V146" i="11"/>
  <c r="V147" i="11"/>
  <c r="V149" i="11"/>
  <c r="V150" i="11"/>
  <c r="V152" i="11"/>
  <c r="V153" i="11"/>
  <c r="V154" i="11"/>
  <c r="B186" i="16"/>
  <c r="B188" i="16"/>
  <c r="D22" i="16"/>
  <c r="D24" i="16"/>
  <c r="D26" i="16"/>
  <c r="C29" i="16"/>
  <c r="D28" i="16"/>
  <c r="D29" i="16"/>
  <c r="D31" i="16"/>
  <c r="D32" i="16"/>
  <c r="D33" i="16"/>
  <c r="D34" i="16"/>
  <c r="D35" i="16"/>
  <c r="D36" i="16"/>
  <c r="D37" i="16"/>
  <c r="C43" i="16"/>
  <c r="D39" i="16"/>
  <c r="D40" i="16"/>
  <c r="D41" i="16"/>
  <c r="D42" i="16"/>
  <c r="D43" i="16"/>
  <c r="D50" i="16"/>
  <c r="D51" i="16"/>
  <c r="C57" i="16"/>
  <c r="D54" i="16"/>
  <c r="D55" i="16"/>
  <c r="D56" i="16"/>
  <c r="D57" i="16"/>
  <c r="D61" i="16"/>
  <c r="C75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7" i="16"/>
  <c r="D78" i="16"/>
  <c r="D80" i="16"/>
  <c r="D81" i="16"/>
  <c r="D82" i="16"/>
  <c r="D84" i="16"/>
  <c r="D85" i="16"/>
  <c r="C91" i="16"/>
  <c r="D88" i="16"/>
  <c r="D89" i="16"/>
  <c r="D90" i="16"/>
  <c r="D91" i="16"/>
  <c r="D93" i="16"/>
  <c r="D94" i="16"/>
  <c r="D96" i="16"/>
  <c r="C109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1" i="16"/>
  <c r="D112" i="16"/>
  <c r="D114" i="16"/>
  <c r="D115" i="16"/>
  <c r="D116" i="16"/>
  <c r="D118" i="16"/>
  <c r="D119" i="16"/>
  <c r="C126" i="16"/>
  <c r="D123" i="16"/>
  <c r="D124" i="16"/>
  <c r="D125" i="16"/>
  <c r="D126" i="16"/>
  <c r="D128" i="16"/>
  <c r="D129" i="16"/>
  <c r="D131" i="16"/>
  <c r="C144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6" i="16"/>
  <c r="D147" i="16"/>
  <c r="D149" i="16"/>
  <c r="D150" i="16"/>
  <c r="D152" i="16"/>
  <c r="D153" i="16"/>
  <c r="D157" i="16"/>
  <c r="D158" i="16"/>
  <c r="C166" i="16"/>
  <c r="D161" i="16"/>
  <c r="D162" i="16"/>
  <c r="D163" i="16"/>
  <c r="D164" i="16"/>
  <c r="D165" i="16"/>
  <c r="D166" i="16"/>
  <c r="D172" i="16"/>
  <c r="D173" i="16"/>
  <c r="D174" i="16"/>
  <c r="D175" i="16"/>
  <c r="D177" i="16"/>
  <c r="D178" i="16"/>
  <c r="D180" i="16"/>
  <c r="D181" i="16"/>
  <c r="D183" i="16"/>
  <c r="D184" i="16"/>
  <c r="D186" i="16"/>
  <c r="D188" i="16"/>
  <c r="E24" i="16"/>
  <c r="E29" i="16"/>
  <c r="E37" i="16"/>
  <c r="E43" i="16"/>
  <c r="E51" i="16"/>
  <c r="E57" i="16"/>
  <c r="E75" i="16"/>
  <c r="E78" i="16"/>
  <c r="E82" i="16"/>
  <c r="E85" i="16"/>
  <c r="E91" i="16"/>
  <c r="E94" i="16"/>
  <c r="E109" i="16"/>
  <c r="E112" i="16"/>
  <c r="E116" i="16"/>
  <c r="E119" i="16"/>
  <c r="E126" i="16"/>
  <c r="E129" i="16"/>
  <c r="E144" i="16"/>
  <c r="E147" i="16"/>
  <c r="E150" i="16"/>
  <c r="E153" i="16"/>
  <c r="E158" i="16"/>
  <c r="E166" i="16"/>
  <c r="E169" i="16"/>
  <c r="E175" i="16"/>
  <c r="E178" i="16"/>
  <c r="E181" i="16"/>
  <c r="E184" i="16"/>
  <c r="E186" i="16"/>
  <c r="E188" i="16"/>
  <c r="F22" i="16"/>
  <c r="F24" i="16"/>
  <c r="F26" i="16"/>
  <c r="F28" i="16"/>
  <c r="F29" i="16"/>
  <c r="F31" i="16"/>
  <c r="F32" i="16"/>
  <c r="F33" i="16"/>
  <c r="F34" i="16"/>
  <c r="F35" i="16"/>
  <c r="F36" i="16"/>
  <c r="F37" i="16"/>
  <c r="F39" i="16"/>
  <c r="F40" i="16"/>
  <c r="F41" i="16"/>
  <c r="F42" i="16"/>
  <c r="F43" i="16"/>
  <c r="F50" i="16"/>
  <c r="F51" i="16"/>
  <c r="F54" i="16"/>
  <c r="F55" i="16"/>
  <c r="F56" i="16"/>
  <c r="F57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7" i="16"/>
  <c r="F78" i="16"/>
  <c r="F80" i="16"/>
  <c r="F81" i="16"/>
  <c r="F82" i="16"/>
  <c r="F84" i="16"/>
  <c r="F85" i="16"/>
  <c r="F88" i="16"/>
  <c r="F89" i="16"/>
  <c r="F90" i="16"/>
  <c r="F91" i="16"/>
  <c r="F93" i="16"/>
  <c r="F94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1" i="16"/>
  <c r="F112" i="16"/>
  <c r="F114" i="16"/>
  <c r="F115" i="16"/>
  <c r="F116" i="16"/>
  <c r="F118" i="16"/>
  <c r="F119" i="16"/>
  <c r="F123" i="16"/>
  <c r="F124" i="16"/>
  <c r="F125" i="16"/>
  <c r="F126" i="16"/>
  <c r="F128" i="16"/>
  <c r="F129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6" i="16"/>
  <c r="F147" i="16"/>
  <c r="F149" i="16"/>
  <c r="F150" i="16"/>
  <c r="F152" i="16"/>
  <c r="F153" i="16"/>
  <c r="F157" i="16"/>
  <c r="F158" i="16"/>
  <c r="F161" i="16"/>
  <c r="F162" i="16"/>
  <c r="F163" i="16"/>
  <c r="F164" i="16"/>
  <c r="F165" i="16"/>
  <c r="F166" i="16"/>
  <c r="F172" i="16"/>
  <c r="F173" i="16"/>
  <c r="F174" i="16"/>
  <c r="F175" i="16"/>
  <c r="F177" i="16"/>
  <c r="F178" i="16"/>
  <c r="F180" i="16"/>
  <c r="F181" i="16"/>
  <c r="F183" i="16"/>
  <c r="F184" i="16"/>
  <c r="F186" i="16"/>
  <c r="F188" i="16"/>
  <c r="G24" i="16"/>
  <c r="G29" i="16"/>
  <c r="G37" i="16"/>
  <c r="G43" i="16"/>
  <c r="G51" i="16"/>
  <c r="G57" i="16"/>
  <c r="G75" i="16"/>
  <c r="G78" i="16"/>
  <c r="G82" i="16"/>
  <c r="G85" i="16"/>
  <c r="G91" i="16"/>
  <c r="G94" i="16"/>
  <c r="G109" i="16"/>
  <c r="G112" i="16"/>
  <c r="G116" i="16"/>
  <c r="G119" i="16"/>
  <c r="G126" i="16"/>
  <c r="G129" i="16"/>
  <c r="G144" i="16"/>
  <c r="G147" i="16"/>
  <c r="G150" i="16"/>
  <c r="G153" i="16"/>
  <c r="G158" i="16"/>
  <c r="G166" i="16"/>
  <c r="G169" i="16"/>
  <c r="G175" i="16"/>
  <c r="G178" i="16"/>
  <c r="G181" i="16"/>
  <c r="G184" i="16"/>
  <c r="G186" i="16"/>
  <c r="G188" i="16"/>
  <c r="H22" i="16"/>
  <c r="H24" i="16"/>
  <c r="H26" i="16"/>
  <c r="H28" i="16"/>
  <c r="H29" i="16"/>
  <c r="H31" i="16"/>
  <c r="H32" i="16"/>
  <c r="H33" i="16"/>
  <c r="H34" i="16"/>
  <c r="H35" i="16"/>
  <c r="H36" i="16"/>
  <c r="H37" i="16"/>
  <c r="H39" i="16"/>
  <c r="H40" i="16"/>
  <c r="H41" i="16"/>
  <c r="H42" i="16"/>
  <c r="H43" i="16"/>
  <c r="H50" i="16"/>
  <c r="H51" i="16"/>
  <c r="H54" i="16"/>
  <c r="H55" i="16"/>
  <c r="H56" i="16"/>
  <c r="H57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7" i="16"/>
  <c r="H78" i="16"/>
  <c r="H80" i="16"/>
  <c r="H81" i="16"/>
  <c r="H82" i="16"/>
  <c r="H84" i="16"/>
  <c r="H85" i="16"/>
  <c r="H88" i="16"/>
  <c r="H89" i="16"/>
  <c r="H90" i="16"/>
  <c r="H91" i="16"/>
  <c r="H93" i="16"/>
  <c r="H94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1" i="16"/>
  <c r="H112" i="16"/>
  <c r="H114" i="16"/>
  <c r="H115" i="16"/>
  <c r="H116" i="16"/>
  <c r="H118" i="16"/>
  <c r="H119" i="16"/>
  <c r="H123" i="16"/>
  <c r="H124" i="16"/>
  <c r="H125" i="16"/>
  <c r="H126" i="16"/>
  <c r="H128" i="16"/>
  <c r="H129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6" i="16"/>
  <c r="H147" i="16"/>
  <c r="H149" i="16"/>
  <c r="H150" i="16"/>
  <c r="H152" i="16"/>
  <c r="H153" i="16"/>
  <c r="H157" i="16"/>
  <c r="H158" i="16"/>
  <c r="H161" i="16"/>
  <c r="H162" i="16"/>
  <c r="H163" i="16"/>
  <c r="H164" i="16"/>
  <c r="H165" i="16"/>
  <c r="H166" i="16"/>
  <c r="H172" i="16"/>
  <c r="H173" i="16"/>
  <c r="H174" i="16"/>
  <c r="H175" i="16"/>
  <c r="H177" i="16"/>
  <c r="H178" i="16"/>
  <c r="H180" i="16"/>
  <c r="H181" i="16"/>
  <c r="H183" i="16"/>
  <c r="H184" i="16"/>
  <c r="H186" i="16"/>
  <c r="H188" i="16"/>
  <c r="I24" i="16"/>
  <c r="I29" i="16"/>
  <c r="I37" i="16"/>
  <c r="I43" i="16"/>
  <c r="I51" i="16"/>
  <c r="I57" i="16"/>
  <c r="I75" i="16"/>
  <c r="I78" i="16"/>
  <c r="I82" i="16"/>
  <c r="I85" i="16"/>
  <c r="I91" i="16"/>
  <c r="I94" i="16"/>
  <c r="I109" i="16"/>
  <c r="I112" i="16"/>
  <c r="I116" i="16"/>
  <c r="I119" i="16"/>
  <c r="I126" i="16"/>
  <c r="I129" i="16"/>
  <c r="I144" i="16"/>
  <c r="I147" i="16"/>
  <c r="I150" i="16"/>
  <c r="I153" i="16"/>
  <c r="I158" i="16"/>
  <c r="I166" i="16"/>
  <c r="I169" i="16"/>
  <c r="I175" i="16"/>
  <c r="I178" i="16"/>
  <c r="I181" i="16"/>
  <c r="I184" i="16"/>
  <c r="I186" i="16"/>
  <c r="I188" i="16"/>
  <c r="J22" i="16"/>
  <c r="J24" i="16"/>
  <c r="J26" i="16"/>
  <c r="J28" i="16"/>
  <c r="J29" i="16"/>
  <c r="J31" i="16"/>
  <c r="J32" i="16"/>
  <c r="J33" i="16"/>
  <c r="J34" i="16"/>
  <c r="J35" i="16"/>
  <c r="J36" i="16"/>
  <c r="J37" i="16"/>
  <c r="J39" i="16"/>
  <c r="J40" i="16"/>
  <c r="J41" i="16"/>
  <c r="J42" i="16"/>
  <c r="J43" i="16"/>
  <c r="J50" i="16"/>
  <c r="J51" i="16"/>
  <c r="J54" i="16"/>
  <c r="J55" i="16"/>
  <c r="J56" i="16"/>
  <c r="J57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7" i="16"/>
  <c r="J78" i="16"/>
  <c r="J80" i="16"/>
  <c r="J81" i="16"/>
  <c r="J82" i="16"/>
  <c r="J84" i="16"/>
  <c r="J85" i="16"/>
  <c r="J88" i="16"/>
  <c r="J89" i="16"/>
  <c r="J90" i="16"/>
  <c r="J91" i="16"/>
  <c r="J93" i="16"/>
  <c r="J94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1" i="16"/>
  <c r="J112" i="16"/>
  <c r="J114" i="16"/>
  <c r="J115" i="16"/>
  <c r="J116" i="16"/>
  <c r="J118" i="16"/>
  <c r="J119" i="16"/>
  <c r="J123" i="16"/>
  <c r="J124" i="16"/>
  <c r="J125" i="16"/>
  <c r="J126" i="16"/>
  <c r="J128" i="16"/>
  <c r="J129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6" i="16"/>
  <c r="J147" i="16"/>
  <c r="J149" i="16"/>
  <c r="J150" i="16"/>
  <c r="J152" i="16"/>
  <c r="J153" i="16"/>
  <c r="J157" i="16"/>
  <c r="J158" i="16"/>
  <c r="J161" i="16"/>
  <c r="J162" i="16"/>
  <c r="J163" i="16"/>
  <c r="J164" i="16"/>
  <c r="J165" i="16"/>
  <c r="J166" i="16"/>
  <c r="J172" i="16"/>
  <c r="J173" i="16"/>
  <c r="J174" i="16"/>
  <c r="J175" i="16"/>
  <c r="J177" i="16"/>
  <c r="J178" i="16"/>
  <c r="J180" i="16"/>
  <c r="J181" i="16"/>
  <c r="J183" i="16"/>
  <c r="J184" i="16"/>
  <c r="J186" i="16"/>
  <c r="J188" i="16"/>
  <c r="K24" i="16"/>
  <c r="K29" i="16"/>
  <c r="K37" i="16"/>
  <c r="K43" i="16"/>
  <c r="K51" i="16"/>
  <c r="K57" i="16"/>
  <c r="K75" i="16"/>
  <c r="K78" i="16"/>
  <c r="K82" i="16"/>
  <c r="K85" i="16"/>
  <c r="K91" i="16"/>
  <c r="K94" i="16"/>
  <c r="K109" i="16"/>
  <c r="K112" i="16"/>
  <c r="K116" i="16"/>
  <c r="K119" i="16"/>
  <c r="K126" i="16"/>
  <c r="K129" i="16"/>
  <c r="K144" i="16"/>
  <c r="K147" i="16"/>
  <c r="K150" i="16"/>
  <c r="K153" i="16"/>
  <c r="K158" i="16"/>
  <c r="K166" i="16"/>
  <c r="K169" i="16"/>
  <c r="K175" i="16"/>
  <c r="K178" i="16"/>
  <c r="K181" i="16"/>
  <c r="K184" i="16"/>
  <c r="K186" i="16"/>
  <c r="K188" i="16"/>
  <c r="L22" i="16"/>
  <c r="L24" i="16"/>
  <c r="L26" i="16"/>
  <c r="L28" i="16"/>
  <c r="L29" i="16"/>
  <c r="L31" i="16"/>
  <c r="L32" i="16"/>
  <c r="L33" i="16"/>
  <c r="L34" i="16"/>
  <c r="L35" i="16"/>
  <c r="L36" i="16"/>
  <c r="L37" i="16"/>
  <c r="L39" i="16"/>
  <c r="L40" i="16"/>
  <c r="L41" i="16"/>
  <c r="L42" i="16"/>
  <c r="L43" i="16"/>
  <c r="L50" i="16"/>
  <c r="L51" i="16"/>
  <c r="L54" i="16"/>
  <c r="L55" i="16"/>
  <c r="L56" i="16"/>
  <c r="L57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7" i="16"/>
  <c r="L78" i="16"/>
  <c r="L80" i="16"/>
  <c r="L81" i="16"/>
  <c r="L82" i="16"/>
  <c r="L84" i="16"/>
  <c r="L85" i="16"/>
  <c r="L88" i="16"/>
  <c r="L89" i="16"/>
  <c r="L90" i="16"/>
  <c r="L91" i="16"/>
  <c r="L93" i="16"/>
  <c r="L94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1" i="16"/>
  <c r="L112" i="16"/>
  <c r="L114" i="16"/>
  <c r="L115" i="16"/>
  <c r="L116" i="16"/>
  <c r="L118" i="16"/>
  <c r="L119" i="16"/>
  <c r="L123" i="16"/>
  <c r="L124" i="16"/>
  <c r="L125" i="16"/>
  <c r="L126" i="16"/>
  <c r="L128" i="16"/>
  <c r="L129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6" i="16"/>
  <c r="L147" i="16"/>
  <c r="L149" i="16"/>
  <c r="L150" i="16"/>
  <c r="L152" i="16"/>
  <c r="L153" i="16"/>
  <c r="L157" i="16"/>
  <c r="L158" i="16"/>
  <c r="L161" i="16"/>
  <c r="L162" i="16"/>
  <c r="L163" i="16"/>
  <c r="L164" i="16"/>
  <c r="L165" i="16"/>
  <c r="L166" i="16"/>
  <c r="L172" i="16"/>
  <c r="L173" i="16"/>
  <c r="L174" i="16"/>
  <c r="L175" i="16"/>
  <c r="L177" i="16"/>
  <c r="L178" i="16"/>
  <c r="L180" i="16"/>
  <c r="L181" i="16"/>
  <c r="L183" i="16"/>
  <c r="L184" i="16"/>
  <c r="L186" i="16"/>
  <c r="L188" i="16"/>
  <c r="M24" i="16"/>
  <c r="M29" i="16"/>
  <c r="M37" i="16"/>
  <c r="M43" i="16"/>
  <c r="M51" i="16"/>
  <c r="M57" i="16"/>
  <c r="M75" i="16"/>
  <c r="M78" i="16"/>
  <c r="M82" i="16"/>
  <c r="M85" i="16"/>
  <c r="M91" i="16"/>
  <c r="M94" i="16"/>
  <c r="M109" i="16"/>
  <c r="M112" i="16"/>
  <c r="M116" i="16"/>
  <c r="M119" i="16"/>
  <c r="M126" i="16"/>
  <c r="M129" i="16"/>
  <c r="M144" i="16"/>
  <c r="M147" i="16"/>
  <c r="M150" i="16"/>
  <c r="M153" i="16"/>
  <c r="M158" i="16"/>
  <c r="M166" i="16"/>
  <c r="M169" i="16"/>
  <c r="M175" i="16"/>
  <c r="M178" i="16"/>
  <c r="M181" i="16"/>
  <c r="M184" i="16"/>
  <c r="M186" i="16"/>
  <c r="M188" i="16"/>
  <c r="N22" i="16"/>
  <c r="N24" i="16"/>
  <c r="N26" i="16"/>
  <c r="N28" i="16"/>
  <c r="N29" i="16"/>
  <c r="N31" i="16"/>
  <c r="N32" i="16"/>
  <c r="N33" i="16"/>
  <c r="N34" i="16"/>
  <c r="N35" i="16"/>
  <c r="N36" i="16"/>
  <c r="N37" i="16"/>
  <c r="N39" i="16"/>
  <c r="N40" i="16"/>
  <c r="N41" i="16"/>
  <c r="N42" i="16"/>
  <c r="N43" i="16"/>
  <c r="N50" i="16"/>
  <c r="N51" i="16"/>
  <c r="N54" i="16"/>
  <c r="N55" i="16"/>
  <c r="N56" i="16"/>
  <c r="N57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7" i="16"/>
  <c r="N78" i="16"/>
  <c r="N80" i="16"/>
  <c r="N81" i="16"/>
  <c r="N82" i="16"/>
  <c r="N84" i="16"/>
  <c r="N85" i="16"/>
  <c r="N88" i="16"/>
  <c r="N89" i="16"/>
  <c r="N90" i="16"/>
  <c r="N91" i="16"/>
  <c r="N93" i="16"/>
  <c r="N94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1" i="16"/>
  <c r="N112" i="16"/>
  <c r="N114" i="16"/>
  <c r="N115" i="16"/>
  <c r="N116" i="16"/>
  <c r="N118" i="16"/>
  <c r="N119" i="16"/>
  <c r="N123" i="16"/>
  <c r="N124" i="16"/>
  <c r="N125" i="16"/>
  <c r="N126" i="16"/>
  <c r="N128" i="16"/>
  <c r="N129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6" i="16"/>
  <c r="N147" i="16"/>
  <c r="N149" i="16"/>
  <c r="N150" i="16"/>
  <c r="N152" i="16"/>
  <c r="N153" i="16"/>
  <c r="N157" i="16"/>
  <c r="N158" i="16"/>
  <c r="N161" i="16"/>
  <c r="N162" i="16"/>
  <c r="N163" i="16"/>
  <c r="N164" i="16"/>
  <c r="N165" i="16"/>
  <c r="N166" i="16"/>
  <c r="N172" i="16"/>
  <c r="N173" i="16"/>
  <c r="N174" i="16"/>
  <c r="N175" i="16"/>
  <c r="N177" i="16"/>
  <c r="N178" i="16"/>
  <c r="N180" i="16"/>
  <c r="N181" i="16"/>
  <c r="N183" i="16"/>
  <c r="N184" i="16"/>
  <c r="N186" i="16"/>
  <c r="N188" i="16"/>
  <c r="O24" i="16"/>
  <c r="O29" i="16"/>
  <c r="O37" i="16"/>
  <c r="O43" i="16"/>
  <c r="O51" i="16"/>
  <c r="O57" i="16"/>
  <c r="O75" i="16"/>
  <c r="O78" i="16"/>
  <c r="O82" i="16"/>
  <c r="O85" i="16"/>
  <c r="O91" i="16"/>
  <c r="O94" i="16"/>
  <c r="O109" i="16"/>
  <c r="O112" i="16"/>
  <c r="O116" i="16"/>
  <c r="O119" i="16"/>
  <c r="O126" i="16"/>
  <c r="O129" i="16"/>
  <c r="O144" i="16"/>
  <c r="O147" i="16"/>
  <c r="O150" i="16"/>
  <c r="O153" i="16"/>
  <c r="O158" i="16"/>
  <c r="O166" i="16"/>
  <c r="O169" i="16"/>
  <c r="O175" i="16"/>
  <c r="O178" i="16"/>
  <c r="O181" i="16"/>
  <c r="O184" i="16"/>
  <c r="O186" i="16"/>
  <c r="O188" i="16"/>
  <c r="P22" i="16"/>
  <c r="P24" i="16"/>
  <c r="P26" i="16"/>
  <c r="P28" i="16"/>
  <c r="P29" i="16"/>
  <c r="P31" i="16"/>
  <c r="P32" i="16"/>
  <c r="P33" i="16"/>
  <c r="P34" i="16"/>
  <c r="P35" i="16"/>
  <c r="P36" i="16"/>
  <c r="P37" i="16"/>
  <c r="P39" i="16"/>
  <c r="P40" i="16"/>
  <c r="P41" i="16"/>
  <c r="P42" i="16"/>
  <c r="P43" i="16"/>
  <c r="P50" i="16"/>
  <c r="P51" i="16"/>
  <c r="P54" i="16"/>
  <c r="P55" i="16"/>
  <c r="P56" i="16"/>
  <c r="P57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7" i="16"/>
  <c r="P78" i="16"/>
  <c r="P80" i="16"/>
  <c r="P81" i="16"/>
  <c r="P82" i="16"/>
  <c r="P84" i="16"/>
  <c r="P85" i="16"/>
  <c r="P88" i="16"/>
  <c r="P89" i="16"/>
  <c r="P90" i="16"/>
  <c r="P91" i="16"/>
  <c r="P93" i="16"/>
  <c r="P94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1" i="16"/>
  <c r="P112" i="16"/>
  <c r="P114" i="16"/>
  <c r="P115" i="16"/>
  <c r="P116" i="16"/>
  <c r="P118" i="16"/>
  <c r="P119" i="16"/>
  <c r="P123" i="16"/>
  <c r="P124" i="16"/>
  <c r="P125" i="16"/>
  <c r="P126" i="16"/>
  <c r="P128" i="16"/>
  <c r="P129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6" i="16"/>
  <c r="P147" i="16"/>
  <c r="P149" i="16"/>
  <c r="P150" i="16"/>
  <c r="P152" i="16"/>
  <c r="P153" i="16"/>
  <c r="P157" i="16"/>
  <c r="P158" i="16"/>
  <c r="P161" i="16"/>
  <c r="P162" i="16"/>
  <c r="P163" i="16"/>
  <c r="P164" i="16"/>
  <c r="P165" i="16"/>
  <c r="P166" i="16"/>
  <c r="P172" i="16"/>
  <c r="P173" i="16"/>
  <c r="P174" i="16"/>
  <c r="P175" i="16"/>
  <c r="P177" i="16"/>
  <c r="P178" i="16"/>
  <c r="P180" i="16"/>
  <c r="P181" i="16"/>
  <c r="P183" i="16"/>
  <c r="P184" i="16"/>
  <c r="P186" i="16"/>
  <c r="P188" i="16"/>
  <c r="Q24" i="16"/>
  <c r="Q29" i="16"/>
  <c r="Q37" i="16"/>
  <c r="Q43" i="16"/>
  <c r="Q51" i="16"/>
  <c r="Q57" i="16"/>
  <c r="Q75" i="16"/>
  <c r="Q78" i="16"/>
  <c r="Q82" i="16"/>
  <c r="Q85" i="16"/>
  <c r="Q91" i="16"/>
  <c r="Q94" i="16"/>
  <c r="Q109" i="16"/>
  <c r="Q112" i="16"/>
  <c r="Q116" i="16"/>
  <c r="Q119" i="16"/>
  <c r="Q126" i="16"/>
  <c r="Q129" i="16"/>
  <c r="Q144" i="16"/>
  <c r="Q147" i="16"/>
  <c r="Q150" i="16"/>
  <c r="Q153" i="16"/>
  <c r="Q158" i="16"/>
  <c r="Q166" i="16"/>
  <c r="Q169" i="16"/>
  <c r="Q175" i="16"/>
  <c r="Q178" i="16"/>
  <c r="Q181" i="16"/>
  <c r="Q184" i="16"/>
  <c r="Q186" i="16"/>
  <c r="Q188" i="16"/>
  <c r="R22" i="16"/>
  <c r="R24" i="16"/>
  <c r="R26" i="16"/>
  <c r="R28" i="16"/>
  <c r="R29" i="16"/>
  <c r="R31" i="16"/>
  <c r="R32" i="16"/>
  <c r="R33" i="16"/>
  <c r="R34" i="16"/>
  <c r="R35" i="16"/>
  <c r="R36" i="16"/>
  <c r="R37" i="16"/>
  <c r="R39" i="16"/>
  <c r="R40" i="16"/>
  <c r="R41" i="16"/>
  <c r="R42" i="16"/>
  <c r="R43" i="16"/>
  <c r="R50" i="16"/>
  <c r="R51" i="16"/>
  <c r="R54" i="16"/>
  <c r="R55" i="16"/>
  <c r="R56" i="16"/>
  <c r="R57" i="16"/>
  <c r="R61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7" i="16"/>
  <c r="R78" i="16"/>
  <c r="R80" i="16"/>
  <c r="R81" i="16"/>
  <c r="R82" i="16"/>
  <c r="R84" i="16"/>
  <c r="R85" i="16"/>
  <c r="R88" i="16"/>
  <c r="R89" i="16"/>
  <c r="R90" i="16"/>
  <c r="R91" i="16"/>
  <c r="R93" i="16"/>
  <c r="R94" i="16"/>
  <c r="R96" i="16"/>
  <c r="R97" i="16"/>
  <c r="R98" i="16"/>
  <c r="R99" i="16"/>
  <c r="R100" i="16"/>
  <c r="R101" i="16"/>
  <c r="R102" i="16"/>
  <c r="R103" i="16"/>
  <c r="R104" i="16"/>
  <c r="R105" i="16"/>
  <c r="R106" i="16"/>
  <c r="R107" i="16"/>
  <c r="R108" i="16"/>
  <c r="R109" i="16"/>
  <c r="R111" i="16"/>
  <c r="R112" i="16"/>
  <c r="R114" i="16"/>
  <c r="R115" i="16"/>
  <c r="R116" i="16"/>
  <c r="R118" i="16"/>
  <c r="R119" i="16"/>
  <c r="R123" i="16"/>
  <c r="R124" i="16"/>
  <c r="R125" i="16"/>
  <c r="R126" i="16"/>
  <c r="R128" i="16"/>
  <c r="R129" i="16"/>
  <c r="R131" i="16"/>
  <c r="R132" i="16"/>
  <c r="R133" i="16"/>
  <c r="R134" i="16"/>
  <c r="R135" i="16"/>
  <c r="R136" i="16"/>
  <c r="R137" i="16"/>
  <c r="R138" i="16"/>
  <c r="R139" i="16"/>
  <c r="R140" i="16"/>
  <c r="R141" i="16"/>
  <c r="R142" i="16"/>
  <c r="R143" i="16"/>
  <c r="R144" i="16"/>
  <c r="R146" i="16"/>
  <c r="R147" i="16"/>
  <c r="R149" i="16"/>
  <c r="R150" i="16"/>
  <c r="R152" i="16"/>
  <c r="R153" i="16"/>
  <c r="R157" i="16"/>
  <c r="R158" i="16"/>
  <c r="R161" i="16"/>
  <c r="R162" i="16"/>
  <c r="R163" i="16"/>
  <c r="R164" i="16"/>
  <c r="R165" i="16"/>
  <c r="R166" i="16"/>
  <c r="R172" i="16"/>
  <c r="R173" i="16"/>
  <c r="R174" i="16"/>
  <c r="R175" i="16"/>
  <c r="R177" i="16"/>
  <c r="R178" i="16"/>
  <c r="R180" i="16"/>
  <c r="R181" i="16"/>
  <c r="R183" i="16"/>
  <c r="R184" i="16"/>
  <c r="R186" i="16"/>
  <c r="R188" i="16"/>
  <c r="S24" i="16"/>
  <c r="S29" i="16"/>
  <c r="S37" i="16"/>
  <c r="S43" i="16"/>
  <c r="S51" i="16"/>
  <c r="S57" i="16"/>
  <c r="S75" i="16"/>
  <c r="S78" i="16"/>
  <c r="S82" i="16"/>
  <c r="S85" i="16"/>
  <c r="S91" i="16"/>
  <c r="S94" i="16"/>
  <c r="S109" i="16"/>
  <c r="S112" i="16"/>
  <c r="S116" i="16"/>
  <c r="S119" i="16"/>
  <c r="S126" i="16"/>
  <c r="S129" i="16"/>
  <c r="S144" i="16"/>
  <c r="S147" i="16"/>
  <c r="S150" i="16"/>
  <c r="S153" i="16"/>
  <c r="S158" i="16"/>
  <c r="S166" i="16"/>
  <c r="S169" i="16"/>
  <c r="S175" i="16"/>
  <c r="S178" i="16"/>
  <c r="S181" i="16"/>
  <c r="S184" i="16"/>
  <c r="S186" i="16"/>
  <c r="S188" i="16"/>
  <c r="T22" i="16"/>
  <c r="T24" i="16"/>
  <c r="T26" i="16"/>
  <c r="T28" i="16"/>
  <c r="T29" i="16"/>
  <c r="T31" i="16"/>
  <c r="T32" i="16"/>
  <c r="T33" i="16"/>
  <c r="T34" i="16"/>
  <c r="T35" i="16"/>
  <c r="T36" i="16"/>
  <c r="T37" i="16"/>
  <c r="T39" i="16"/>
  <c r="T40" i="16"/>
  <c r="T41" i="16"/>
  <c r="T42" i="16"/>
  <c r="T43" i="16"/>
  <c r="T50" i="16"/>
  <c r="T51" i="16"/>
  <c r="T54" i="16"/>
  <c r="T55" i="16"/>
  <c r="T56" i="16"/>
  <c r="T57" i="16"/>
  <c r="T61" i="16"/>
  <c r="T62" i="16"/>
  <c r="T63" i="16"/>
  <c r="T64" i="16"/>
  <c r="T65" i="16"/>
  <c r="T66" i="16"/>
  <c r="T67" i="16"/>
  <c r="T68" i="16"/>
  <c r="T69" i="16"/>
  <c r="T70" i="16"/>
  <c r="T71" i="16"/>
  <c r="T72" i="16"/>
  <c r="T73" i="16"/>
  <c r="T74" i="16"/>
  <c r="T75" i="16"/>
  <c r="T77" i="16"/>
  <c r="T78" i="16"/>
  <c r="T80" i="16"/>
  <c r="T81" i="16"/>
  <c r="T82" i="16"/>
  <c r="T84" i="16"/>
  <c r="T85" i="16"/>
  <c r="T88" i="16"/>
  <c r="T89" i="16"/>
  <c r="T90" i="16"/>
  <c r="T91" i="16"/>
  <c r="T93" i="16"/>
  <c r="T94" i="16"/>
  <c r="T96" i="16"/>
  <c r="T97" i="16"/>
  <c r="T98" i="16"/>
  <c r="T99" i="16"/>
  <c r="T100" i="16"/>
  <c r="T101" i="16"/>
  <c r="T102" i="16"/>
  <c r="T103" i="16"/>
  <c r="T104" i="16"/>
  <c r="T105" i="16"/>
  <c r="T106" i="16"/>
  <c r="T107" i="16"/>
  <c r="T108" i="16"/>
  <c r="T109" i="16"/>
  <c r="T111" i="16"/>
  <c r="T112" i="16"/>
  <c r="T114" i="16"/>
  <c r="T115" i="16"/>
  <c r="T116" i="16"/>
  <c r="T118" i="16"/>
  <c r="T119" i="16"/>
  <c r="T123" i="16"/>
  <c r="T124" i="16"/>
  <c r="T125" i="16"/>
  <c r="T126" i="16"/>
  <c r="T128" i="16"/>
  <c r="T129" i="16"/>
  <c r="T131" i="16"/>
  <c r="T132" i="16"/>
  <c r="T133" i="16"/>
  <c r="T134" i="16"/>
  <c r="T135" i="16"/>
  <c r="T136" i="16"/>
  <c r="T137" i="16"/>
  <c r="T138" i="16"/>
  <c r="T139" i="16"/>
  <c r="T140" i="16"/>
  <c r="T141" i="16"/>
  <c r="T142" i="16"/>
  <c r="T143" i="16"/>
  <c r="T144" i="16"/>
  <c r="T146" i="16"/>
  <c r="T147" i="16"/>
  <c r="T149" i="16"/>
  <c r="T150" i="16"/>
  <c r="T152" i="16"/>
  <c r="T153" i="16"/>
  <c r="T157" i="16"/>
  <c r="T158" i="16"/>
  <c r="T161" i="16"/>
  <c r="T162" i="16"/>
  <c r="T163" i="16"/>
  <c r="T164" i="16"/>
  <c r="T165" i="16"/>
  <c r="T166" i="16"/>
  <c r="T172" i="16"/>
  <c r="T173" i="16"/>
  <c r="T174" i="16"/>
  <c r="T175" i="16"/>
  <c r="T177" i="16"/>
  <c r="T178" i="16"/>
  <c r="T180" i="16"/>
  <c r="T181" i="16"/>
  <c r="T183" i="16"/>
  <c r="T184" i="16"/>
  <c r="T186" i="16"/>
  <c r="T188" i="16"/>
  <c r="U24" i="16"/>
  <c r="U29" i="16"/>
  <c r="U37" i="16"/>
  <c r="U43" i="16"/>
  <c r="U51" i="16"/>
  <c r="U57" i="16"/>
  <c r="U75" i="16"/>
  <c r="U78" i="16"/>
  <c r="U82" i="16"/>
  <c r="U85" i="16"/>
  <c r="U91" i="16"/>
  <c r="U94" i="16"/>
  <c r="U109" i="16"/>
  <c r="U112" i="16"/>
  <c r="U116" i="16"/>
  <c r="U119" i="16"/>
  <c r="U126" i="16"/>
  <c r="U129" i="16"/>
  <c r="U144" i="16"/>
  <c r="U147" i="16"/>
  <c r="U150" i="16"/>
  <c r="U153" i="16"/>
  <c r="U158" i="16"/>
  <c r="U166" i="16"/>
  <c r="U169" i="16"/>
  <c r="U175" i="16"/>
  <c r="U178" i="16"/>
  <c r="U181" i="16"/>
  <c r="U184" i="16"/>
  <c r="U186" i="16"/>
  <c r="U188" i="16"/>
  <c r="C24" i="16"/>
  <c r="C37" i="16"/>
  <c r="C51" i="16"/>
  <c r="C78" i="16"/>
  <c r="C82" i="16"/>
  <c r="C85" i="16"/>
  <c r="C94" i="16"/>
  <c r="C112" i="16"/>
  <c r="C116" i="16"/>
  <c r="C119" i="16"/>
  <c r="C129" i="16"/>
  <c r="C147" i="16"/>
  <c r="C150" i="16"/>
  <c r="C153" i="16"/>
  <c r="C158" i="16"/>
  <c r="C169" i="16"/>
  <c r="C175" i="16"/>
  <c r="C178" i="16"/>
  <c r="C181" i="16"/>
  <c r="C184" i="16"/>
  <c r="C186" i="16"/>
  <c r="C188" i="16"/>
  <c r="V22" i="16"/>
  <c r="V24" i="16"/>
  <c r="V26" i="16"/>
  <c r="V28" i="16"/>
  <c r="V29" i="16"/>
  <c r="V31" i="16"/>
  <c r="V32" i="16"/>
  <c r="V33" i="16"/>
  <c r="V34" i="16"/>
  <c r="V35" i="16"/>
  <c r="V36" i="16"/>
  <c r="V37" i="16"/>
  <c r="V39" i="16"/>
  <c r="V40" i="16"/>
  <c r="V41" i="16"/>
  <c r="V42" i="16"/>
  <c r="V43" i="16"/>
  <c r="V50" i="16"/>
  <c r="V51" i="16"/>
  <c r="V54" i="16"/>
  <c r="V55" i="16"/>
  <c r="V56" i="16"/>
  <c r="V57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7" i="16"/>
  <c r="V78" i="16"/>
  <c r="V80" i="16"/>
  <c r="V81" i="16"/>
  <c r="V82" i="16"/>
  <c r="V84" i="16"/>
  <c r="V85" i="16"/>
  <c r="V88" i="16"/>
  <c r="V89" i="16"/>
  <c r="V90" i="16"/>
  <c r="V91" i="16"/>
  <c r="V93" i="16"/>
  <c r="V94" i="16"/>
  <c r="V96" i="16"/>
  <c r="V97" i="16"/>
  <c r="V98" i="16"/>
  <c r="V99" i="16"/>
  <c r="V100" i="16"/>
  <c r="V101" i="16"/>
  <c r="V102" i="16"/>
  <c r="V103" i="16"/>
  <c r="V104" i="16"/>
  <c r="V105" i="16"/>
  <c r="V106" i="16"/>
  <c r="V107" i="16"/>
  <c r="V108" i="16"/>
  <c r="V109" i="16"/>
  <c r="V111" i="16"/>
  <c r="V112" i="16"/>
  <c r="V114" i="16"/>
  <c r="V115" i="16"/>
  <c r="V116" i="16"/>
  <c r="V118" i="16"/>
  <c r="V119" i="16"/>
  <c r="V123" i="16"/>
  <c r="V124" i="16"/>
  <c r="V125" i="16"/>
  <c r="V126" i="16"/>
  <c r="V128" i="16"/>
  <c r="V129" i="16"/>
  <c r="V131" i="16"/>
  <c r="V132" i="16"/>
  <c r="V133" i="16"/>
  <c r="V134" i="16"/>
  <c r="V135" i="16"/>
  <c r="V136" i="16"/>
  <c r="V137" i="16"/>
  <c r="V138" i="16"/>
  <c r="V139" i="16"/>
  <c r="V140" i="16"/>
  <c r="V141" i="16"/>
  <c r="V142" i="16"/>
  <c r="V143" i="16"/>
  <c r="V144" i="16"/>
  <c r="V146" i="16"/>
  <c r="V147" i="16"/>
  <c r="V149" i="16"/>
  <c r="V150" i="16"/>
  <c r="V152" i="16"/>
  <c r="V153" i="16"/>
  <c r="V157" i="16"/>
  <c r="V158" i="16"/>
  <c r="V161" i="16"/>
  <c r="V162" i="16"/>
  <c r="V163" i="16"/>
  <c r="V164" i="16"/>
  <c r="V165" i="16"/>
  <c r="V166" i="16"/>
  <c r="V172" i="16"/>
  <c r="V173" i="16"/>
  <c r="V174" i="16"/>
  <c r="V175" i="16"/>
  <c r="V177" i="16"/>
  <c r="V178" i="16"/>
  <c r="V180" i="16"/>
  <c r="V181" i="16"/>
  <c r="V183" i="16"/>
  <c r="V184" i="16"/>
  <c r="V186" i="16"/>
  <c r="V187" i="16"/>
  <c r="V188" i="16"/>
  <c r="U187" i="16"/>
  <c r="T187" i="16"/>
  <c r="S187" i="16"/>
  <c r="R187" i="16"/>
  <c r="Q187" i="16"/>
  <c r="P187" i="16"/>
  <c r="O187" i="16"/>
  <c r="N187" i="16"/>
  <c r="M187" i="16"/>
  <c r="L187" i="16"/>
  <c r="K187" i="16"/>
  <c r="J187" i="16"/>
  <c r="I187" i="16"/>
  <c r="H187" i="16"/>
  <c r="G187" i="16"/>
  <c r="F187" i="16"/>
  <c r="E187" i="16"/>
  <c r="D187" i="16"/>
  <c r="C187" i="16"/>
  <c r="C13" i="16"/>
  <c r="C12" i="16"/>
  <c r="C11" i="16"/>
  <c r="C10" i="16"/>
  <c r="C8" i="16"/>
  <c r="C9" i="16"/>
  <c r="C7" i="16"/>
  <c r="C5" i="16"/>
  <c r="C6" i="16"/>
  <c r="E4" i="16"/>
  <c r="C4" i="16"/>
  <c r="C13" i="15"/>
  <c r="C12" i="15"/>
  <c r="C11" i="15"/>
  <c r="C10" i="15"/>
  <c r="C9" i="15"/>
  <c r="C8" i="15"/>
  <c r="C7" i="15"/>
  <c r="C6" i="15"/>
  <c r="C154" i="15"/>
  <c r="D154" i="15"/>
  <c r="E4" i="15"/>
  <c r="C5" i="15"/>
  <c r="C4" i="15"/>
  <c r="E154" i="15"/>
  <c r="F154" i="15"/>
  <c r="G154" i="15"/>
  <c r="H154" i="15"/>
  <c r="I154" i="15"/>
  <c r="J154" i="15"/>
  <c r="K154" i="15"/>
  <c r="L154" i="15"/>
  <c r="M154" i="15"/>
  <c r="N154" i="15"/>
  <c r="O154" i="15"/>
  <c r="P154" i="15"/>
  <c r="Q154" i="15"/>
  <c r="R154" i="15"/>
  <c r="S154" i="15"/>
  <c r="T154" i="15"/>
  <c r="U154" i="15"/>
  <c r="V154" i="15"/>
  <c r="V49" i="16"/>
  <c r="V48" i="16"/>
  <c r="V47" i="16"/>
  <c r="V46" i="16"/>
  <c r="T49" i="16"/>
  <c r="T48" i="16"/>
  <c r="T47" i="16"/>
  <c r="T46" i="16"/>
  <c r="R49" i="16"/>
  <c r="R48" i="16"/>
  <c r="R47" i="16"/>
  <c r="R46" i="16"/>
  <c r="P49" i="16"/>
  <c r="P48" i="16"/>
  <c r="P47" i="16"/>
  <c r="P46" i="16"/>
  <c r="N49" i="16"/>
  <c r="N48" i="16"/>
  <c r="N47" i="16"/>
  <c r="N46" i="16"/>
  <c r="L49" i="16"/>
  <c r="L48" i="16"/>
  <c r="L47" i="16"/>
  <c r="L46" i="16"/>
  <c r="J49" i="16"/>
  <c r="J48" i="16"/>
  <c r="J47" i="16"/>
  <c r="J46" i="16"/>
  <c r="H49" i="16"/>
  <c r="H48" i="16"/>
  <c r="H47" i="16"/>
  <c r="H46" i="16"/>
  <c r="F49" i="16"/>
  <c r="F48" i="16"/>
  <c r="F47" i="16"/>
  <c r="F46" i="16"/>
  <c r="D47" i="16"/>
  <c r="D48" i="16"/>
  <c r="D49" i="16"/>
  <c r="D46" i="16"/>
  <c r="U153" i="11"/>
  <c r="E13" i="11"/>
  <c r="C153" i="11"/>
  <c r="D153" i="11"/>
  <c r="E4" i="11"/>
  <c r="S153" i="11"/>
  <c r="Q153" i="11"/>
  <c r="O153" i="11"/>
  <c r="M153" i="11"/>
  <c r="K153" i="11"/>
  <c r="I153" i="11"/>
  <c r="G153" i="11"/>
  <c r="E153" i="11"/>
  <c r="T153" i="11"/>
  <c r="R153" i="11"/>
  <c r="P153" i="11"/>
  <c r="N153" i="11"/>
  <c r="L153" i="11"/>
  <c r="J153" i="11"/>
  <c r="H153" i="11"/>
  <c r="F153" i="11"/>
  <c r="C13" i="11"/>
  <c r="C12" i="11"/>
  <c r="C11" i="11"/>
  <c r="C10" i="11"/>
  <c r="C9" i="11"/>
  <c r="C8" i="11"/>
  <c r="C7" i="11"/>
  <c r="C6" i="11"/>
  <c r="C5" i="11"/>
  <c r="C4" i="11"/>
  <c r="V19" i="16"/>
  <c r="T19" i="16"/>
  <c r="R19" i="16"/>
  <c r="P19" i="16"/>
  <c r="N19" i="16"/>
  <c r="L19" i="16"/>
  <c r="J19" i="16"/>
  <c r="H19" i="16"/>
  <c r="F19" i="16"/>
  <c r="D19" i="16"/>
  <c r="U17" i="16"/>
  <c r="S17" i="16"/>
  <c r="Q17" i="16"/>
  <c r="O17" i="16"/>
  <c r="M17" i="16"/>
  <c r="K17" i="16"/>
  <c r="I17" i="16"/>
  <c r="G17" i="16"/>
  <c r="E17" i="16"/>
  <c r="C17" i="16"/>
  <c r="J13" i="16"/>
  <c r="G13" i="16"/>
  <c r="E13" i="16"/>
  <c r="J12" i="16"/>
  <c r="G12" i="16"/>
  <c r="E12" i="16"/>
  <c r="J11" i="16"/>
  <c r="G11" i="16"/>
  <c r="E11" i="16"/>
  <c r="J10" i="16"/>
  <c r="G10" i="16"/>
  <c r="E10" i="16"/>
  <c r="J9" i="16"/>
  <c r="G9" i="16"/>
  <c r="E9" i="16"/>
  <c r="J8" i="16"/>
  <c r="G8" i="16"/>
  <c r="E8" i="16"/>
  <c r="J7" i="16"/>
  <c r="G7" i="16"/>
  <c r="E7" i="16"/>
  <c r="J6" i="16"/>
  <c r="G6" i="16"/>
  <c r="E6" i="16"/>
  <c r="J5" i="16"/>
  <c r="G5" i="16"/>
  <c r="E5" i="16"/>
  <c r="J4" i="16"/>
  <c r="G4" i="16"/>
  <c r="V19" i="15"/>
  <c r="T19" i="15"/>
  <c r="R19" i="15"/>
  <c r="P19" i="15"/>
  <c r="N19" i="15"/>
  <c r="L19" i="15"/>
  <c r="J19" i="15"/>
  <c r="H19" i="15"/>
  <c r="F19" i="15"/>
  <c r="D19" i="15"/>
  <c r="U17" i="15"/>
  <c r="S17" i="15"/>
  <c r="Q17" i="15"/>
  <c r="O17" i="15"/>
  <c r="M17" i="15"/>
  <c r="K17" i="15"/>
  <c r="I17" i="15"/>
  <c r="G17" i="15"/>
  <c r="E17" i="15"/>
  <c r="C17" i="15"/>
  <c r="J13" i="15"/>
  <c r="G13" i="15"/>
  <c r="E13" i="15"/>
  <c r="J12" i="15"/>
  <c r="G12" i="15"/>
  <c r="E12" i="15"/>
  <c r="J11" i="15"/>
  <c r="G11" i="15"/>
  <c r="E11" i="15"/>
  <c r="J10" i="15"/>
  <c r="G10" i="15"/>
  <c r="E10" i="15"/>
  <c r="J9" i="15"/>
  <c r="G9" i="15"/>
  <c r="E9" i="15"/>
  <c r="J8" i="15"/>
  <c r="G8" i="15"/>
  <c r="E8" i="15"/>
  <c r="J7" i="15"/>
  <c r="G7" i="15"/>
  <c r="E7" i="15"/>
  <c r="J6" i="15"/>
  <c r="G6" i="15"/>
  <c r="E6" i="15"/>
  <c r="J5" i="15"/>
  <c r="G5" i="15"/>
  <c r="E5" i="15"/>
  <c r="J4" i="15"/>
  <c r="G4" i="15"/>
  <c r="D19" i="11"/>
  <c r="J4" i="11"/>
  <c r="G4" i="11"/>
  <c r="L19" i="11"/>
  <c r="J8" i="11"/>
  <c r="G8" i="11"/>
  <c r="N19" i="11"/>
  <c r="J9" i="11"/>
  <c r="G9" i="11"/>
  <c r="P19" i="11"/>
  <c r="J10" i="11"/>
  <c r="G10" i="11"/>
  <c r="R19" i="11"/>
  <c r="J11" i="11"/>
  <c r="G11" i="11"/>
  <c r="T19" i="11"/>
  <c r="J12" i="11"/>
  <c r="G12" i="11"/>
  <c r="V19" i="11"/>
  <c r="J13" i="11"/>
  <c r="G13" i="11"/>
  <c r="U17" i="11"/>
  <c r="S17" i="11"/>
  <c r="Q17" i="11"/>
  <c r="O17" i="11"/>
  <c r="M17" i="11"/>
  <c r="K17" i="11"/>
  <c r="I17" i="11"/>
  <c r="G17" i="11"/>
  <c r="E17" i="11"/>
  <c r="C17" i="11"/>
  <c r="J19" i="11"/>
  <c r="J7" i="11"/>
  <c r="H19" i="11"/>
  <c r="J6" i="11"/>
  <c r="F19" i="11"/>
  <c r="J5" i="11"/>
  <c r="G7" i="11"/>
  <c r="G6" i="11"/>
  <c r="G5" i="11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CV12" i="4"/>
  <c r="DL12" i="4"/>
  <c r="DM12" i="4"/>
  <c r="CV9" i="4"/>
  <c r="BM13" i="4"/>
  <c r="CT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BM14" i="4"/>
  <c r="CT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BM15" i="4"/>
  <c r="CT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BM16" i="4"/>
  <c r="CT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BM17" i="4"/>
  <c r="CT17" i="4"/>
  <c r="BP17" i="4"/>
  <c r="BQ17" i="4"/>
  <c r="BR17" i="4"/>
  <c r="BS17" i="4"/>
  <c r="BT17" i="4"/>
  <c r="BU17" i="4"/>
  <c r="BV17" i="4"/>
  <c r="BW17" i="4"/>
  <c r="BX17" i="4"/>
  <c r="BY17" i="4"/>
  <c r="BZ17" i="4"/>
  <c r="CA17" i="4"/>
  <c r="CB17" i="4"/>
  <c r="CC17" i="4"/>
  <c r="CD17" i="4"/>
  <c r="CE17" i="4"/>
  <c r="CF17" i="4"/>
  <c r="CG17" i="4"/>
  <c r="CH17" i="4"/>
  <c r="CI17" i="4"/>
  <c r="CJ17" i="4"/>
  <c r="CK17" i="4"/>
  <c r="CL17" i="4"/>
  <c r="CM17" i="4"/>
  <c r="CN17" i="4"/>
  <c r="CO17" i="4"/>
  <c r="CP17" i="4"/>
  <c r="CQ17" i="4"/>
  <c r="CR17" i="4"/>
  <c r="CS17" i="4"/>
  <c r="BM18" i="4"/>
  <c r="CT18" i="4"/>
  <c r="BP18" i="4"/>
  <c r="BQ18" i="4"/>
  <c r="BR18" i="4"/>
  <c r="BS18" i="4"/>
  <c r="BT18" i="4"/>
  <c r="BU18" i="4"/>
  <c r="BV18" i="4"/>
  <c r="BW18" i="4"/>
  <c r="BX18" i="4"/>
  <c r="BY18" i="4"/>
  <c r="BZ18" i="4"/>
  <c r="CA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P18" i="4"/>
  <c r="CQ18" i="4"/>
  <c r="CR18" i="4"/>
  <c r="CS18" i="4"/>
  <c r="BM19" i="4"/>
  <c r="CT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BM20" i="4"/>
  <c r="CT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BM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BM12" i="4"/>
  <c r="CS12" i="4"/>
  <c r="CR12" i="4"/>
  <c r="CQ12" i="4"/>
  <c r="CM12" i="4"/>
  <c r="CN12" i="4"/>
  <c r="CO12" i="4"/>
  <c r="CP12" i="4"/>
  <c r="CL12" i="4"/>
  <c r="CE12" i="4"/>
  <c r="CF12" i="4"/>
  <c r="CG12" i="4"/>
  <c r="CH12" i="4"/>
  <c r="CI12" i="4"/>
  <c r="CJ12" i="4"/>
  <c r="CK12" i="4"/>
  <c r="CD12" i="4"/>
  <c r="CC12" i="4"/>
  <c r="CB12" i="4"/>
  <c r="CA12" i="4"/>
  <c r="BZ12" i="4"/>
  <c r="BY12" i="4"/>
  <c r="BW12" i="4"/>
  <c r="BX12" i="4"/>
  <c r="BV12" i="4"/>
  <c r="BQ12" i="4"/>
  <c r="BR12" i="4"/>
  <c r="BS12" i="4"/>
  <c r="BT12" i="4"/>
  <c r="BU12" i="4"/>
  <c r="BP12" i="4"/>
  <c r="BM9" i="4"/>
  <c r="E12" i="11"/>
  <c r="CU19" i="4"/>
  <c r="BO19" i="4"/>
  <c r="CU17" i="4"/>
  <c r="BO17" i="4"/>
  <c r="CU15" i="4"/>
  <c r="BO15" i="4"/>
  <c r="CU13" i="4"/>
  <c r="BO13" i="4"/>
  <c r="BN20" i="4"/>
  <c r="BN18" i="4"/>
  <c r="BN16" i="4"/>
  <c r="BN14" i="4"/>
  <c r="CU20" i="4"/>
  <c r="BO20" i="4"/>
  <c r="CU18" i="4"/>
  <c r="BO18" i="4"/>
  <c r="CU16" i="4"/>
  <c r="BO16" i="4"/>
  <c r="CU14" i="4"/>
  <c r="BO14" i="4"/>
  <c r="BN21" i="4"/>
  <c r="BN19" i="4"/>
  <c r="BN17" i="4"/>
  <c r="BN15" i="4"/>
  <c r="BN13" i="4"/>
  <c r="CT21" i="4"/>
  <c r="CU21" i="4"/>
  <c r="BO21" i="4"/>
  <c r="EF13" i="4"/>
  <c r="EI13" i="4"/>
  <c r="EJ13" i="4"/>
  <c r="EK13" i="4"/>
  <c r="EL13" i="4"/>
  <c r="EF14" i="4"/>
  <c r="EI14" i="4"/>
  <c r="EJ14" i="4"/>
  <c r="EK14" i="4"/>
  <c r="EL14" i="4"/>
  <c r="EF15" i="4"/>
  <c r="EI15" i="4"/>
  <c r="EJ15" i="4"/>
  <c r="EK15" i="4"/>
  <c r="EF16" i="4"/>
  <c r="EI16" i="4"/>
  <c r="EJ16" i="4"/>
  <c r="EK16" i="4"/>
  <c r="EL16" i="4"/>
  <c r="EF17" i="4"/>
  <c r="EI17" i="4"/>
  <c r="EJ17" i="4"/>
  <c r="EK17" i="4"/>
  <c r="EF18" i="4"/>
  <c r="EI18" i="4"/>
  <c r="EJ18" i="4"/>
  <c r="EK18" i="4"/>
  <c r="EL18" i="4"/>
  <c r="EF19" i="4"/>
  <c r="EI19" i="4"/>
  <c r="EJ19" i="4"/>
  <c r="EK19" i="4"/>
  <c r="EF20" i="4"/>
  <c r="EI20" i="4"/>
  <c r="EJ20" i="4"/>
  <c r="EK20" i="4"/>
  <c r="EL20" i="4"/>
  <c r="EF21" i="4"/>
  <c r="EI21" i="4"/>
  <c r="EJ21" i="4"/>
  <c r="EK21" i="4"/>
  <c r="EF12" i="4"/>
  <c r="EF9" i="4"/>
  <c r="DW13" i="4"/>
  <c r="ED13" i="4"/>
  <c r="DZ13" i="4"/>
  <c r="EA13" i="4"/>
  <c r="EB13" i="4"/>
  <c r="EC13" i="4"/>
  <c r="DW14" i="4"/>
  <c r="DZ14" i="4"/>
  <c r="EA14" i="4"/>
  <c r="EB14" i="4"/>
  <c r="EC14" i="4"/>
  <c r="DW15" i="4"/>
  <c r="ED15" i="4"/>
  <c r="DZ15" i="4"/>
  <c r="EA15" i="4"/>
  <c r="EB15" i="4"/>
  <c r="EC15" i="4"/>
  <c r="DW16" i="4"/>
  <c r="DZ16" i="4"/>
  <c r="EA16" i="4"/>
  <c r="EB16" i="4"/>
  <c r="EC16" i="4"/>
  <c r="DW17" i="4"/>
  <c r="ED17" i="4"/>
  <c r="DZ17" i="4"/>
  <c r="EA17" i="4"/>
  <c r="EB17" i="4"/>
  <c r="EC17" i="4"/>
  <c r="DW18" i="4"/>
  <c r="DZ18" i="4"/>
  <c r="EA18" i="4"/>
  <c r="EB18" i="4"/>
  <c r="EC18" i="4"/>
  <c r="DW19" i="4"/>
  <c r="ED19" i="4"/>
  <c r="DZ19" i="4"/>
  <c r="EA19" i="4"/>
  <c r="EB19" i="4"/>
  <c r="EC19" i="4"/>
  <c r="DW20" i="4"/>
  <c r="DZ20" i="4"/>
  <c r="EA20" i="4"/>
  <c r="EB20" i="4"/>
  <c r="EC20" i="4"/>
  <c r="DW21" i="4"/>
  <c r="ED21" i="4"/>
  <c r="DZ21" i="4"/>
  <c r="EA21" i="4"/>
  <c r="EB21" i="4"/>
  <c r="EC21" i="4"/>
  <c r="DW12" i="4"/>
  <c r="DW9" i="4"/>
  <c r="DN13" i="4"/>
  <c r="DQ13" i="4"/>
  <c r="DR13" i="4"/>
  <c r="DS13" i="4"/>
  <c r="DT13" i="4"/>
  <c r="DN14" i="4"/>
  <c r="DU14" i="4"/>
  <c r="DQ14" i="4"/>
  <c r="DR14" i="4"/>
  <c r="DS14" i="4"/>
  <c r="DT14" i="4"/>
  <c r="DN15" i="4"/>
  <c r="DQ15" i="4"/>
  <c r="DR15" i="4"/>
  <c r="DS15" i="4"/>
  <c r="DT15" i="4"/>
  <c r="DN16" i="4"/>
  <c r="DU16" i="4"/>
  <c r="DQ16" i="4"/>
  <c r="DR16" i="4"/>
  <c r="DS16" i="4"/>
  <c r="DT16" i="4"/>
  <c r="DN17" i="4"/>
  <c r="DU17" i="4"/>
  <c r="DQ17" i="4"/>
  <c r="DR17" i="4"/>
  <c r="DS17" i="4"/>
  <c r="DT17" i="4"/>
  <c r="DN18" i="4"/>
  <c r="DQ18" i="4"/>
  <c r="DR18" i="4"/>
  <c r="DS18" i="4"/>
  <c r="DT18" i="4"/>
  <c r="DN19" i="4"/>
  <c r="DU19" i="4"/>
  <c r="DQ19" i="4"/>
  <c r="DR19" i="4"/>
  <c r="DS19" i="4"/>
  <c r="DT19" i="4"/>
  <c r="DN20" i="4"/>
  <c r="DQ20" i="4"/>
  <c r="DR20" i="4"/>
  <c r="DS20" i="4"/>
  <c r="DT20" i="4"/>
  <c r="DN21" i="4"/>
  <c r="DU21" i="4"/>
  <c r="DQ21" i="4"/>
  <c r="DR21" i="4"/>
  <c r="DS21" i="4"/>
  <c r="DT21" i="4"/>
  <c r="DN12" i="4"/>
  <c r="DN9" i="4"/>
  <c r="CV13" i="4"/>
  <c r="DK13" i="4"/>
  <c r="CV14" i="4"/>
  <c r="DL14" i="4"/>
  <c r="DK14" i="4"/>
  <c r="CV15" i="4"/>
  <c r="DK15" i="4"/>
  <c r="CV16" i="4"/>
  <c r="DL16" i="4"/>
  <c r="DK16" i="4"/>
  <c r="CV17" i="4"/>
  <c r="DK17" i="4"/>
  <c r="CV18" i="4"/>
  <c r="DK18" i="4"/>
  <c r="CV19" i="4"/>
  <c r="DK19" i="4"/>
  <c r="CV20" i="4"/>
  <c r="DK20" i="4"/>
  <c r="CV21" i="4"/>
  <c r="DL21" i="4"/>
  <c r="DK21" i="4"/>
  <c r="CT12" i="4"/>
  <c r="E7" i="11"/>
  <c r="E6" i="11"/>
  <c r="E5" i="11"/>
  <c r="E8" i="11"/>
  <c r="DX13" i="4"/>
  <c r="DV16" i="4"/>
  <c r="DP16" i="4"/>
  <c r="DO14" i="4"/>
  <c r="DM21" i="4"/>
  <c r="CX21" i="4"/>
  <c r="DO21" i="4"/>
  <c r="DO20" i="4"/>
  <c r="DO19" i="4"/>
  <c r="DO18" i="4"/>
  <c r="DO17" i="4"/>
  <c r="DO16" i="4"/>
  <c r="DX21" i="4"/>
  <c r="DX20" i="4"/>
  <c r="DX19" i="4"/>
  <c r="DX18" i="4"/>
  <c r="DX17" i="4"/>
  <c r="DX16" i="4"/>
  <c r="DX15" i="4"/>
  <c r="DX14" i="4"/>
  <c r="EM13" i="4"/>
  <c r="EH13" i="4"/>
  <c r="CW21" i="4"/>
  <c r="CW20" i="4"/>
  <c r="DL20" i="4"/>
  <c r="DM20" i="4"/>
  <c r="CX20" i="4"/>
  <c r="CW18" i="4"/>
  <c r="DL18" i="4"/>
  <c r="CW15" i="4"/>
  <c r="DL15" i="4"/>
  <c r="DM15" i="4"/>
  <c r="CX15" i="4"/>
  <c r="CW19" i="4"/>
  <c r="DL19" i="4"/>
  <c r="DM19" i="4"/>
  <c r="CX19" i="4"/>
  <c r="CW17" i="4"/>
  <c r="DL17" i="4"/>
  <c r="DM17" i="4"/>
  <c r="CX17" i="4"/>
  <c r="DO13" i="4"/>
  <c r="DU13" i="4"/>
  <c r="DV13" i="4"/>
  <c r="DP13" i="4"/>
  <c r="EG16" i="4"/>
  <c r="EG20" i="4"/>
  <c r="EG14" i="4"/>
  <c r="EG18" i="4"/>
  <c r="CW14" i="4"/>
  <c r="EG21" i="4"/>
  <c r="EL21" i="4"/>
  <c r="EM21" i="4"/>
  <c r="EH21" i="4"/>
  <c r="EG17" i="4"/>
  <c r="EL17" i="4"/>
  <c r="EM17" i="4"/>
  <c r="EH17" i="4"/>
  <c r="CW13" i="4"/>
  <c r="DL13" i="4"/>
  <c r="DM13" i="4"/>
  <c r="CX13" i="4"/>
  <c r="DO15" i="4"/>
  <c r="DU15" i="4"/>
  <c r="DV15" i="4"/>
  <c r="DP15" i="4"/>
  <c r="EG19" i="4"/>
  <c r="EL19" i="4"/>
  <c r="EM19" i="4"/>
  <c r="EH19" i="4"/>
  <c r="EG15" i="4"/>
  <c r="EL15" i="4"/>
  <c r="EM15" i="4"/>
  <c r="EH15" i="4"/>
  <c r="EM18" i="4"/>
  <c r="EH18" i="4"/>
  <c r="EM14" i="4"/>
  <c r="EH14" i="4"/>
  <c r="DM18" i="4"/>
  <c r="CX18" i="4"/>
  <c r="DM16" i="4"/>
  <c r="CX16" i="4"/>
  <c r="EM20" i="4"/>
  <c r="EH20" i="4"/>
  <c r="EM16" i="4"/>
  <c r="EH16" i="4"/>
  <c r="CW16" i="4"/>
  <c r="DM14" i="4"/>
  <c r="CX14" i="4"/>
  <c r="DV21" i="4"/>
  <c r="DP21" i="4"/>
  <c r="DV19" i="4"/>
  <c r="DP19" i="4"/>
  <c r="DV17" i="4"/>
  <c r="DP17" i="4"/>
  <c r="DV14" i="4"/>
  <c r="DP14" i="4"/>
  <c r="EE21" i="4"/>
  <c r="DY21" i="4"/>
  <c r="EE19" i="4"/>
  <c r="DY19" i="4"/>
  <c r="EE17" i="4"/>
  <c r="DY17" i="4"/>
  <c r="EE15" i="4"/>
  <c r="DY15" i="4"/>
  <c r="EE13" i="4"/>
  <c r="DY13" i="4"/>
  <c r="EG13" i="4"/>
  <c r="ED20" i="4"/>
  <c r="EE20" i="4"/>
  <c r="DY20" i="4"/>
  <c r="ED18" i="4"/>
  <c r="EE18" i="4"/>
  <c r="DY18" i="4"/>
  <c r="ED16" i="4"/>
  <c r="EE16" i="4"/>
  <c r="DY16" i="4"/>
  <c r="ED14" i="4"/>
  <c r="EE14" i="4"/>
  <c r="DY14" i="4"/>
  <c r="DU20" i="4"/>
  <c r="DV20" i="4"/>
  <c r="DP20" i="4"/>
  <c r="DU18" i="4"/>
  <c r="DV18" i="4"/>
  <c r="DP18" i="4"/>
  <c r="E11" i="11"/>
  <c r="E9" i="11"/>
  <c r="E10" i="11"/>
  <c r="EK12" i="4"/>
  <c r="EJ12" i="4"/>
  <c r="EI12" i="4"/>
  <c r="EG12" i="4"/>
  <c r="EB12" i="4"/>
  <c r="EA12" i="4"/>
  <c r="EC12" i="4"/>
  <c r="DZ12" i="4"/>
  <c r="ED12" i="4"/>
  <c r="DT12" i="4"/>
  <c r="DR12" i="4"/>
  <c r="DS12" i="4"/>
  <c r="DQ12" i="4"/>
  <c r="DU12" i="4"/>
  <c r="CW12" i="4"/>
  <c r="CU12" i="4"/>
  <c r="BO12" i="4"/>
  <c r="DO12" i="4"/>
  <c r="EE12" i="4"/>
  <c r="DY12" i="4"/>
  <c r="DX12" i="4"/>
  <c r="EL12" i="4"/>
  <c r="EM12" i="4"/>
  <c r="EH12" i="4"/>
  <c r="DV12" i="4"/>
  <c r="DP12" i="4"/>
  <c r="CX12" i="4"/>
  <c r="BN12" i="4"/>
</calcChain>
</file>

<file path=xl/sharedStrings.xml><?xml version="1.0" encoding="utf-8"?>
<sst xmlns="http://schemas.openxmlformats.org/spreadsheetml/2006/main" count="1533" uniqueCount="481">
  <si>
    <t xml:space="preserve">* Minimum Pass Marks  must be achieved </t>
  </si>
  <si>
    <t xml:space="preserve">Maximum Marks </t>
  </si>
  <si>
    <t xml:space="preserve">                                                                        </t>
  </si>
  <si>
    <t xml:space="preserve">Date of Exam : </t>
  </si>
  <si>
    <t xml:space="preserve">Examiner: </t>
  </si>
  <si>
    <t>Finish Time:</t>
  </si>
  <si>
    <t>Start Time:</t>
  </si>
  <si>
    <r>
      <t>PRACTICAL</t>
    </r>
    <r>
      <rPr>
        <b/>
        <sz val="10"/>
        <rFont val="Arial"/>
        <family val="2"/>
      </rPr>
      <t xml:space="preserve"> EXAMINATION MARKING SHEET</t>
    </r>
  </si>
  <si>
    <t>Oral</t>
  </si>
  <si>
    <t>Hygiene, health and safety</t>
  </si>
  <si>
    <t>Generic perfomance indicators</t>
  </si>
  <si>
    <t>Centre:</t>
  </si>
  <si>
    <t>Country</t>
  </si>
  <si>
    <t>General</t>
  </si>
  <si>
    <t>Application of Tint</t>
  </si>
  <si>
    <t>Removal of Tint</t>
  </si>
  <si>
    <t>Finished Result</t>
  </si>
  <si>
    <t>Shaping of Nails</t>
  </si>
  <si>
    <t>Cuticle Work</t>
  </si>
  <si>
    <t>Nail Enamel - Finished result</t>
  </si>
  <si>
    <t>Timing</t>
  </si>
  <si>
    <t>Effective removal of make-up</t>
  </si>
  <si>
    <t>Consultation - 5 mins</t>
  </si>
  <si>
    <t>PU11/PU12 - Nail Treatments - 30 mins</t>
  </si>
  <si>
    <t>Appropriate Removal</t>
  </si>
  <si>
    <t>Rate</t>
  </si>
  <si>
    <t>Pressure</t>
  </si>
  <si>
    <t>Rhythm</t>
  </si>
  <si>
    <t>Effleurage</t>
  </si>
  <si>
    <t>Petrisage</t>
  </si>
  <si>
    <t>Tapotement</t>
  </si>
  <si>
    <t>Frictions</t>
  </si>
  <si>
    <t>Vibrations</t>
  </si>
  <si>
    <t>Aftercare</t>
  </si>
  <si>
    <t>PLEASE SELECT THE BOX FOR THE QUALIFICATION YOU EXAMINED IN</t>
  </si>
  <si>
    <t xml:space="preserve">PU11/PU12 TOTAL </t>
  </si>
  <si>
    <t>PU11/PU12 %</t>
  </si>
  <si>
    <t>PU11/PU12 Pass/Fail</t>
  </si>
  <si>
    <t>PU06 %</t>
  </si>
  <si>
    <t>PU06 Pass/Fail</t>
  </si>
  <si>
    <t xml:space="preserve">PU18 TOTAL </t>
  </si>
  <si>
    <t>PU18 %</t>
  </si>
  <si>
    <t>PU18 Pass/Fail</t>
  </si>
  <si>
    <t>10 mins</t>
  </si>
  <si>
    <t>Clean down and set up for waxing</t>
  </si>
  <si>
    <t xml:space="preserve">LEARNERS NAME </t>
  </si>
  <si>
    <t>Learners number</t>
  </si>
  <si>
    <t>Duration: 3 Hours 25 minutes</t>
  </si>
  <si>
    <t>Level 2 Diploma in Beauty Therapy Services CBD03 (Lash and brow option)</t>
  </si>
  <si>
    <t>All working practices completed in a hygienic manner</t>
  </si>
  <si>
    <t>Wash own hands at appropriate occasions or use of gloves</t>
  </si>
  <si>
    <t>Prepare and use appropriate sanitising methods for all work areas</t>
  </si>
  <si>
    <t>Use appropriate sanitising methods on Client</t>
  </si>
  <si>
    <t>Maintain responsibility for Health and Safety throughout the treatment</t>
  </si>
  <si>
    <t>Appearance</t>
  </si>
  <si>
    <t>Posture</t>
  </si>
  <si>
    <t>Professionalism</t>
  </si>
  <si>
    <t>Facial cleanse movements rhythmical and continuous</t>
  </si>
  <si>
    <t>Correct pressure used</t>
  </si>
  <si>
    <t>Observation of skin type, skin condition and skin disorders</t>
  </si>
  <si>
    <t>Appropriate techniques used</t>
  </si>
  <si>
    <t>Marks</t>
  </si>
  <si>
    <t>Appropriate choice for skin type and condition</t>
  </si>
  <si>
    <t>Thorough removal</t>
  </si>
  <si>
    <t>Timing overall for whole facial</t>
  </si>
  <si>
    <t>Final result showing suitability and even application and textures</t>
  </si>
  <si>
    <t>Correct aftercare advice given</t>
  </si>
  <si>
    <t>explanation of the effects of treatments, reaction to treatment</t>
  </si>
  <si>
    <t>what Client should or should not do</t>
  </si>
  <si>
    <t>recording results and recommended future treatment</t>
  </si>
  <si>
    <t xml:space="preserve">lifestyle advice </t>
  </si>
  <si>
    <t>application of base</t>
  </si>
  <si>
    <t>Correct Client position</t>
  </si>
  <si>
    <t>Checking and maintenance of temperature (on Client, therapist and throughout treatment)</t>
  </si>
  <si>
    <t>Support of area – effective stretching of skin</t>
  </si>
  <si>
    <t>Gloves for hot waxing (bikini line and under arm)</t>
  </si>
  <si>
    <t>Correct removal (1* each method)</t>
  </si>
  <si>
    <t>Provide facial skincare - Check all information on consultation form</t>
  </si>
  <si>
    <t>P110 Cleanse - 10 mins</t>
  </si>
  <si>
    <t>P110 Skin Analysis - 15 mins</t>
  </si>
  <si>
    <t>P110 Exfoliation - 5 mins</t>
  </si>
  <si>
    <t>P113 - Lash or Brow Tinting - 15 mins - Learners to perform either lash or brow tint at Examiner’s discretion</t>
  </si>
  <si>
    <t>P110 Massage - 10 mins</t>
  </si>
  <si>
    <t>P110 Mask - 15 mins</t>
  </si>
  <si>
    <t>P110 - Aftercare for facial</t>
  </si>
  <si>
    <t xml:space="preserve">P110 - Timimg </t>
  </si>
  <si>
    <t>P116 - Make Up - 20 mins</t>
  </si>
  <si>
    <t>P114 - Waxing - Hot &amp; Warm methods - 40 mins</t>
  </si>
  <si>
    <t xml:space="preserve">Correct application (1* each method) </t>
  </si>
  <si>
    <t>Finished result (1* each method)</t>
  </si>
  <si>
    <t>Timing (1 each method)</t>
  </si>
  <si>
    <t xml:space="preserve">P110 TOTAL </t>
  </si>
  <si>
    <t>P110 %</t>
  </si>
  <si>
    <t>P110 Pass/Fail</t>
  </si>
  <si>
    <t>P113 TOTAL</t>
  </si>
  <si>
    <t>P113 %</t>
  </si>
  <si>
    <t>.</t>
  </si>
  <si>
    <t>P113 Pass/Fail</t>
  </si>
  <si>
    <t xml:space="preserve">P116 TOTAL 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</si>
  <si>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</si>
  <si>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</si>
  <si>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</si>
  <si>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</si>
  <si>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</si>
  <si>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</si>
  <si>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</si>
  <si>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</si>
  <si>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</si>
  <si>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</si>
  <si>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TOTAL</t>
  </si>
  <si>
    <t>Feedback</t>
  </si>
  <si>
    <t>Centre Name:</t>
  </si>
  <si>
    <t>Examiner Name:</t>
  </si>
  <si>
    <t>BACK TO MAIN MENU</t>
  </si>
  <si>
    <t>Portfolio Based Units</t>
  </si>
  <si>
    <t>Unit</t>
  </si>
  <si>
    <t>Pass = 1 Fail = 0</t>
  </si>
  <si>
    <t>Learner Name</t>
  </si>
  <si>
    <t>#</t>
  </si>
  <si>
    <t>TBC</t>
  </si>
  <si>
    <t xml:space="preserve">1. Appearance and Deportment  </t>
  </si>
  <si>
    <t>Presented themselves professionally according to clinical requirements for uniform, hair, shoes, hosiery, nails, jewellery, and piercings.</t>
  </si>
  <si>
    <t>5 (*4)</t>
  </si>
  <si>
    <t xml:space="preserve">Demonstrated good sitting or standing posture throughout the treatment </t>
  </si>
  <si>
    <t>2(*1)</t>
  </si>
  <si>
    <t>2 (*1)</t>
  </si>
  <si>
    <t>Explained benefits and effects of single treatment and regular treatment over time</t>
  </si>
  <si>
    <t>Explained procedures</t>
  </si>
  <si>
    <t>Explained sensations</t>
  </si>
  <si>
    <t>Explained both normal and any potential adverse reactions</t>
  </si>
  <si>
    <t>Explained realistic expectations</t>
  </si>
  <si>
    <t>Completed paperwork and gained signatures for consent</t>
  </si>
  <si>
    <t>3. Completed Procedures for Informed Consent  - 10 mins</t>
  </si>
  <si>
    <t>Ensured comfort of the client on the couch</t>
  </si>
  <si>
    <t>Appropriately removed or covered clothing</t>
  </si>
  <si>
    <t>Applied hair protection efficiently and thoroughtly</t>
  </si>
  <si>
    <t xml:space="preserve">Carried out efficient and effective cleansing procedures </t>
  </si>
  <si>
    <t xml:space="preserve"> 15 Mins</t>
  </si>
  <si>
    <t>Established contrainidcations / restrictions / required adaptations to treatment</t>
  </si>
  <si>
    <t>Established inluences onskin health skin healing capability to include:</t>
  </si>
  <si>
    <t xml:space="preserve">Environmental influences </t>
  </si>
  <si>
    <t>Health and well being influences</t>
  </si>
  <si>
    <t>Lifestyle influences</t>
  </si>
  <si>
    <t xml:space="preserve">Dietary </t>
  </si>
  <si>
    <t xml:space="preserve">Existing skin care regime </t>
  </si>
  <si>
    <t>Took accurate clinical photographs to include:</t>
  </si>
  <si>
    <t>Correct lighting</t>
  </si>
  <si>
    <t>Correct distance</t>
  </si>
  <si>
    <t>Front and side images taken</t>
  </si>
  <si>
    <t>Labelling of photograph</t>
  </si>
  <si>
    <t>Observed sanitisation protocols  before and after taking photgraph</t>
  </si>
  <si>
    <t>2 (*2)</t>
  </si>
  <si>
    <t>Concluded primary skin type</t>
  </si>
  <si>
    <t>Concluded Fitzpatrick Skin Type</t>
  </si>
  <si>
    <t>6. Zonal Skin Assessment - 10 mins</t>
  </si>
  <si>
    <t>Assessed secondary skin characteristics in each zone of the skinto be treated to include:</t>
  </si>
  <si>
    <t>Anomalies / Inflammatory conditions / localised lesions</t>
  </si>
  <si>
    <t>Skin texture and thickness</t>
  </si>
  <si>
    <t>Indications of intrinsic disorders and deficiencies– eg Anaemia, hormonal imbalance, poor healing, glycation</t>
  </si>
  <si>
    <t>Skin reactivity</t>
  </si>
  <si>
    <t xml:space="preserve">Vascular damage </t>
  </si>
  <si>
    <t>Pigmentation irregularities</t>
  </si>
  <si>
    <t>Overall Natural Barrier Function</t>
  </si>
  <si>
    <t>Epidermal Lipidity</t>
  </si>
  <si>
    <t>Epidermal hydration</t>
  </si>
  <si>
    <t>Dermal hydration and Volume (HA)</t>
  </si>
  <si>
    <t>DEJ adhesion</t>
  </si>
  <si>
    <t>Collagen and elastin integrity</t>
  </si>
  <si>
    <t xml:space="preserve">7. Peel Choice </t>
  </si>
  <si>
    <t>Chose an appropriate formulation for the skin condition</t>
  </si>
  <si>
    <t xml:space="preserve">Described Peel Formulation - Active Agents, Percentage, pH, peel depth </t>
  </si>
  <si>
    <t>4(*4)</t>
  </si>
  <si>
    <t>Justified peel choice for skin type</t>
  </si>
  <si>
    <t xml:space="preserve">Gave timing for peel </t>
  </si>
  <si>
    <t>Carried out effective application of de-greasing agent, if applicable (Ask oral questions if not applicable)</t>
  </si>
  <si>
    <t>Carried out effective protection of vulnerable areas of the face prior to peel application</t>
  </si>
  <si>
    <t>3 (*2)</t>
  </si>
  <si>
    <t>Protected the eyes with a sealed pad</t>
  </si>
  <si>
    <t>Gave professional and thorough explanations to the client</t>
  </si>
  <si>
    <t>Safe and effective use of the applicator</t>
  </si>
  <si>
    <t>Applied the peel  sequentially</t>
  </si>
  <si>
    <t>Applied the product within the required time constraint</t>
  </si>
  <si>
    <t xml:space="preserve">Covered treatment area thoroughly and evenly </t>
  </si>
  <si>
    <t>Monitored the skin and client comfort throughout</t>
  </si>
  <si>
    <t>Ensured accurate timing of the peel in line with protocol and client needs</t>
  </si>
  <si>
    <t>8.  Skin Preparation for Chemical Peel - 5 mins</t>
  </si>
  <si>
    <t>9. Peel Application - 5 mins</t>
  </si>
  <si>
    <t xml:space="preserve">Accurately carried out neutralisation of the peel, if required (oral question if not applicable) </t>
  </si>
  <si>
    <t>Carried out fast  efficient removal of all product from the skin</t>
  </si>
  <si>
    <t xml:space="preserve">Addressed inflammation and discomfort appropriately </t>
  </si>
  <si>
    <t xml:space="preserve">Applied appropriate anti-inflammatory compress or treament mask </t>
  </si>
  <si>
    <t>3 (*1)</t>
  </si>
  <si>
    <t>Applied approriate post treatment products (incl SPF)</t>
  </si>
  <si>
    <t>Discussed with the client aftercare instructions and recommendations for homecare and further treatment to include:</t>
  </si>
  <si>
    <t>Antioxidant</t>
  </si>
  <si>
    <t>Hydration</t>
  </si>
  <si>
    <t>Lipid Replenishment</t>
  </si>
  <si>
    <t xml:space="preserve">Condition specific product </t>
  </si>
  <si>
    <t>10.  Peel Removal - 5 mins</t>
  </si>
  <si>
    <t>11. Conclusion of Treatment and Aftercare - 10 mins</t>
  </si>
  <si>
    <t>12.  Post Procedure Photographs - 5 mins</t>
  </si>
  <si>
    <t>Sunscreen</t>
  </si>
  <si>
    <t>13.  Documentation</t>
  </si>
  <si>
    <t>Accurately recorded treatment details and follow up protocol</t>
  </si>
  <si>
    <t>Peel formulation ( Peel Agents, Percentage Strength, pH)</t>
  </si>
  <si>
    <t>Pre and Post products used</t>
  </si>
  <si>
    <t>Review Date</t>
  </si>
  <si>
    <t xml:space="preserve">Recommended subsequent treatment </t>
  </si>
  <si>
    <t xml:space="preserve"> Skin Neutralisation Procedures / Removal Techniques</t>
  </si>
  <si>
    <t>Skin and Client reactions</t>
  </si>
  <si>
    <t>14.  Oral Questions</t>
  </si>
  <si>
    <t>Answered oral questions correctly</t>
  </si>
  <si>
    <t>15.  Hygiene</t>
  </si>
  <si>
    <t xml:space="preserve">Ensured tidiness of work area throughout treatment  </t>
  </si>
  <si>
    <t>Complied with hygiene, sterilisationa dn sanitation procedures</t>
  </si>
  <si>
    <t>Use of PPE according to protocol</t>
  </si>
  <si>
    <t>1 (*1)</t>
  </si>
  <si>
    <t>Appropriate disposal of clinical waste</t>
  </si>
  <si>
    <t>16.  Communication and Client care</t>
  </si>
  <si>
    <t xml:space="preserve">Maintained professional communication and client care </t>
  </si>
  <si>
    <t xml:space="preserve">17.  Commercial  Considerations </t>
  </si>
  <si>
    <t xml:space="preserve">Work witin the time constraint and showed cost effective use of products </t>
  </si>
  <si>
    <t>18.  Safety</t>
  </si>
  <si>
    <t xml:space="preserve">Demonstrated a clear understanding, and application of, safe practice throughout </t>
  </si>
  <si>
    <t>Level 4 Chemical Skin Peel
90 Minutes</t>
  </si>
  <si>
    <t>Level 4 Chemical Skin Peel</t>
  </si>
  <si>
    <t>Level 4 Chemical 
Skin Peel %</t>
  </si>
  <si>
    <t xml:space="preserve">Use of correct product </t>
  </si>
  <si>
    <t xml:space="preserve">Dexterity of procedure </t>
  </si>
  <si>
    <t>Efficiency of cleanse outcome</t>
  </si>
  <si>
    <t xml:space="preserve">5.  Pre Procedure Photographs - 5 mins </t>
  </si>
  <si>
    <t>(*5)</t>
  </si>
  <si>
    <t xml:space="preserve">4.  Client Preparation - 10 mins </t>
  </si>
  <si>
    <t>(*3)</t>
  </si>
  <si>
    <t>(8*)</t>
  </si>
  <si>
    <t>(*7)</t>
  </si>
  <si>
    <t>(*4)</t>
  </si>
  <si>
    <t>(*8)</t>
  </si>
  <si>
    <t>2.  Consultation  -  15 Mins</t>
  </si>
  <si>
    <t>Efficiently, safely and evenly applied a local anaesthetic</t>
  </si>
  <si>
    <t>Allowed appropriate time for Anaesthesia effect</t>
  </si>
  <si>
    <t>7.  Skin Preparation - Topical Anaesthesia Application - 35 mins</t>
  </si>
  <si>
    <t>Established inluences on skin health skin healing capability</t>
  </si>
  <si>
    <t>(*6)</t>
  </si>
  <si>
    <t>8.  Assessment of  skin healing capacity - timing for this section included in the above 35mins</t>
  </si>
  <si>
    <t>Condition Specific Product</t>
  </si>
  <si>
    <t>9.  Treatment Aftercare Instruction - timing for this section included in the above 35mins</t>
  </si>
  <si>
    <t>Discussed with the client aftercare instruction, recommendations for homecare product use to include :</t>
  </si>
  <si>
    <t>Carried out staged removal of the anaesthetic product</t>
  </si>
  <si>
    <t>Carried out thorough and safe disinfection of the skin prior to the needling treatment</t>
  </si>
  <si>
    <t xml:space="preserve">Gave professional and thorough explanations to client </t>
  </si>
  <si>
    <t>Made appropriate choice of roller in line with professional sector boundaries</t>
  </si>
  <si>
    <t>Opened the sterile packaging safely and efficiently</t>
  </si>
  <si>
    <t>Worked with the appropriate pressure, speed and angle of roller devise</t>
  </si>
  <si>
    <t>Covered treatment area evenly and efficiently</t>
  </si>
  <si>
    <t xml:space="preserve">Monitored the skin and client and made quick and effective responses (could include areas that required focus eg scars or deeper lines etc) </t>
  </si>
  <si>
    <t>10.  Micro-Needling Procedure - 30 mins</t>
  </si>
  <si>
    <t>(*10)</t>
  </si>
  <si>
    <t>Safely disposed of the contaminated roller device</t>
  </si>
  <si>
    <t>Effectively carried out rinsing of the skin with sterile saline solution</t>
  </si>
  <si>
    <t>Safely disposed of all contaminated waste</t>
  </si>
  <si>
    <t>Applied appropriate pre treatment products</t>
  </si>
  <si>
    <t>11.  Post Needling Procedures - 5 mins</t>
  </si>
  <si>
    <t>Level 4 Micro-Needling
120 Minutes</t>
  </si>
  <si>
    <t>Level 4 Level 4 Micro-Needling %</t>
  </si>
  <si>
    <t>Level 4 Level 4 Micro-Needling</t>
  </si>
  <si>
    <t>OVER ALL TOTAL</t>
  </si>
  <si>
    <t>13.  Documentation- 5 mins</t>
  </si>
  <si>
    <t>Established skin health and potential for skin healing</t>
  </si>
  <si>
    <t>2.  Consultation  - 15 mins</t>
  </si>
  <si>
    <t xml:space="preserve">4.  Client Preparation - 5 mins </t>
  </si>
  <si>
    <t>Appropriately removed  clothing / jewellry</t>
  </si>
  <si>
    <t>Exposed treatment area with consideration to hygiene and client modesty</t>
  </si>
  <si>
    <t>If facial area, applied hair covering and cleansed area to be treated as appropriate, incl makeup removal if necessary</t>
  </si>
  <si>
    <t xml:space="preserve">5.  USING SWD -  KERATOSIS                                                                            </t>
  </si>
  <si>
    <t>Assessment of overall skin condition as relevant to procedure</t>
  </si>
  <si>
    <t>Concluded Fitzpatrick skin type and relevance to procedure</t>
  </si>
  <si>
    <t>Assessed  skin lesions to be treated</t>
  </si>
  <si>
    <t>5a  Visual Skin Assessment - 2 mins</t>
  </si>
  <si>
    <t>Disinfected the area to be treated using an appropriate product</t>
  </si>
  <si>
    <t>(*1)</t>
  </si>
  <si>
    <t>Gave professional and thorough explanations to client throughout the treatment</t>
  </si>
  <si>
    <t xml:space="preserve">Effectively positioned the client and self for the treatment </t>
  </si>
  <si>
    <t xml:space="preserve">Selected the appropriate needle type and size for the lesion/s and area/s to be treated </t>
  </si>
  <si>
    <t>Safely and hygienically loaded the needle into the holder</t>
  </si>
  <si>
    <t>Selected an appropriate current level to begin treatment</t>
  </si>
  <si>
    <t>Adopted an appropriate technique for the lesion/ condition being treated</t>
  </si>
  <si>
    <t xml:space="preserve">Made current adjustments to establish a working point to ensure clean and effective treatment </t>
  </si>
  <si>
    <t>Effectively and cleanly removed the lesion</t>
  </si>
  <si>
    <t>Effectively balanced current levels and adapted treatment parameters to take account of client comfort levels and treatment needs</t>
  </si>
  <si>
    <t>Effectively and hygienically used the magnifying lamp</t>
  </si>
  <si>
    <t xml:space="preserve">Safely and hygienically moved around the couch (Oral questions if not applicable) </t>
  </si>
  <si>
    <t xml:space="preserve">Timed and spaced treatment to avoid over treatment in any one area (Oral questions if not applicable) </t>
  </si>
  <si>
    <t xml:space="preserve">Hygienically dealt with clinical waste </t>
  </si>
  <si>
    <t>(*15)</t>
  </si>
  <si>
    <t>Explained SWD protocols for keratotic lesions not treated above</t>
  </si>
  <si>
    <t>4 (*2)</t>
  </si>
  <si>
    <t>5b   Blemish Removal Procedure ( SWD - KERATOSIS) - 12 mins</t>
  </si>
  <si>
    <t>Safely removed and disposed of used needles to sharps</t>
  </si>
  <si>
    <t>Effectively carried out soothing procedures /dressing as appropriate for the treatment carried out</t>
  </si>
  <si>
    <t>5c  Oral Questions 4 (on going)</t>
  </si>
  <si>
    <t>(*2)</t>
  </si>
  <si>
    <t>5d Post Removal Procedures - 3 mins</t>
  </si>
  <si>
    <t>Accurately recorded all treatment parameters and outcomes</t>
  </si>
  <si>
    <t>4 (*3)</t>
  </si>
  <si>
    <t>5e Documentation of Treatment Procedures - 2 mins</t>
  </si>
  <si>
    <t>6  USING SWD -  VASCULAR LESIONS</t>
  </si>
  <si>
    <t xml:space="preserve">Effectively positioned the client for the treatment </t>
  </si>
  <si>
    <t>Made current adjustments to establish a working point to ensure clean and effective treatment ( vessel blanching - no blood spots)</t>
  </si>
  <si>
    <t>Dealt with adverse events correctly  ( Oral Questioning if necessary)</t>
  </si>
  <si>
    <t xml:space="preserve">Effectively and hygienically used the magnifying lamp </t>
  </si>
  <si>
    <t>Explained SWD protocols for vascular lesions not treated above</t>
  </si>
  <si>
    <t>7.  USING CRYOTHERAPY</t>
  </si>
  <si>
    <t xml:space="preserve">Selected the appropriate nozzle size for the lesion/s and area/s to be treated </t>
  </si>
  <si>
    <t>Demonstrated or explined how to load the gas cartridge into the device</t>
  </si>
  <si>
    <t xml:space="preserve">Ensured the device was working correctly </t>
  </si>
  <si>
    <t>Adopted an appropriate technique (Circling, moving up and down, side to side)</t>
  </si>
  <si>
    <t>Remained within the confines of the lesion</t>
  </si>
  <si>
    <t>Ensured that the device was kept moving and not held static</t>
  </si>
  <si>
    <t xml:space="preserve">Ensured appropriate timing for application of the nitrous oxide to ensure a safe and effective treatment </t>
  </si>
  <si>
    <t>Achieved a satisfactory result</t>
  </si>
  <si>
    <t>Dealt with adverse events appropriately ( oral testing if required)</t>
  </si>
  <si>
    <t>Explained cryotherapy protocols for various lesions</t>
  </si>
  <si>
    <t xml:space="preserve">Discussed with the client aftercare instructions and recommendations for homecare and further treatment </t>
  </si>
  <si>
    <t>6 (*4)</t>
  </si>
  <si>
    <t>6a  Visual Skin Assessment - 2 mins</t>
  </si>
  <si>
    <t>6b  Skin Preparation - 2 mins</t>
  </si>
  <si>
    <t>7a  Visual Skin Assessment 8 - 2 mins</t>
  </si>
  <si>
    <t>7b  Skin Preparation 3 - 2 mins</t>
  </si>
  <si>
    <t>8.  Aftercare Instruction - 5 mins</t>
  </si>
  <si>
    <t>6c   Blemish Removal Procedure -12 mins</t>
  </si>
  <si>
    <t>6d  Oral Questions - ongoing</t>
  </si>
  <si>
    <t>7c   Blemish Removal Procedure - 10 mins</t>
  </si>
  <si>
    <t>Level 4 Blemish Removal
100 Minutes</t>
  </si>
  <si>
    <t>13.  Documentation - 5 mins</t>
  </si>
  <si>
    <t>Oral Questions 4 - ongoing</t>
  </si>
  <si>
    <t>7d.  Post Removal Procedures 3 - 1 min</t>
  </si>
  <si>
    <t>7e Documentation of Treatment Procedures - 2 mins</t>
  </si>
  <si>
    <t xml:space="preserve"> (*5)</t>
  </si>
  <si>
    <t>6e  Post Removal Procedures - 3 mins</t>
  </si>
  <si>
    <t>Documentation of Treatment Procedures - 2 mins</t>
  </si>
  <si>
    <t>TBC PORT UNITS - Pass/Fail</t>
  </si>
  <si>
    <t>Level 4 Blemish Removal %</t>
  </si>
  <si>
    <t>Level 4 Blemish Removal</t>
  </si>
  <si>
    <t>OVERALL TOTAL</t>
  </si>
  <si>
    <t>Level 4 Aesthetic Treatments</t>
  </si>
  <si>
    <t>Correctly interpreted information given during consultation process to establish inluences on skin health skin healing capability - to include:</t>
  </si>
  <si>
    <t>Checked and updated client consultation paperwork in relaltion to potential changes in circumstance and contraindication</t>
  </si>
  <si>
    <t>5 (*3)</t>
  </si>
  <si>
    <t>Correctly concluded Fitzpatrick Skin Type</t>
  </si>
  <si>
    <t>Corectly concluded primary type</t>
  </si>
  <si>
    <t>Visually ssessed secondary skin characteristics in each zone of the skin to be treated to include:</t>
  </si>
  <si>
    <t>Accurate assessment of collagen and elastin integrity</t>
  </si>
  <si>
    <t>Accurate assessment of level of DEJ adhesion</t>
  </si>
  <si>
    <t>Accurate assessment of dermal hydration and Volume (HA)</t>
  </si>
  <si>
    <t>Accurate assessment of epidermal hydration and TEWL</t>
  </si>
  <si>
    <t>Accurate assessment of epidermal lipidity and sebaceaous secretions</t>
  </si>
  <si>
    <t>Accurate interpretation of the quality of the  Natural Barrier Function</t>
  </si>
  <si>
    <t>Accurate assessment of skin pigmentation and  irregularities</t>
  </si>
  <si>
    <t>Accurate assessment of vascular condition</t>
  </si>
  <si>
    <t>Accurate assessment of the level of skin reactivity</t>
  </si>
  <si>
    <t>Accurate assessment of skin texture and thickness</t>
  </si>
  <si>
    <t>Accurate assessment of any anomalies / Inflammatory conditions / localised lesions</t>
  </si>
  <si>
    <t>Accurately assessed the implications of the information provided during the client consultation  to establish overall skin health, healing capacity and treatment plan</t>
  </si>
  <si>
    <t>Accurately interpreted the visual observation of the skin  to establish overall skin health, healing capacity and appropriate treatment plan</t>
  </si>
  <si>
    <t>Correctly used magifying lamp and lens</t>
  </si>
  <si>
    <t>28 (16)</t>
  </si>
  <si>
    <t xml:space="preserve">Accurately described peel formulation - Active Agents, Percentage, pH, peel depth </t>
  </si>
  <si>
    <t xml:space="preserve">Chose an appropriate formulation for the skin condition </t>
  </si>
  <si>
    <t xml:space="preserve">Gave appropriate timing for peel </t>
  </si>
  <si>
    <t xml:space="preserve">Accuratelyand quickly carried out neutralisation of the peel, if required (oral question if not applicable) </t>
  </si>
  <si>
    <t>Answered oral questions correctly - 2 marks per question</t>
  </si>
  <si>
    <t>Complied with hygiene, sterilisationa and sanitation procedures</t>
  </si>
  <si>
    <t>9 (*5)</t>
  </si>
  <si>
    <t>20 (*12)</t>
  </si>
  <si>
    <t>7 ( *3)</t>
  </si>
  <si>
    <t>18 (10)</t>
  </si>
  <si>
    <t>12 (*6)</t>
  </si>
  <si>
    <t>10 (*6)</t>
  </si>
  <si>
    <t>Carried out effective protection of vulnerable areas of the face with barrier cream prior to peel application</t>
  </si>
  <si>
    <t>8 (*5)</t>
  </si>
  <si>
    <t>12 (*8)</t>
  </si>
  <si>
    <t>9 (*6)</t>
  </si>
  <si>
    <t>8 (*4)</t>
  </si>
  <si>
    <t>3(*2)</t>
  </si>
  <si>
    <t>6. Visual Skin Assessment - 10 mins</t>
  </si>
  <si>
    <t>Efficiently, safely and evenly applied a local anaesthetic in line with product national dosage guidelines</t>
  </si>
  <si>
    <t xml:space="preserve">2.  Initial Consultation </t>
  </si>
  <si>
    <t>8.  Correctly interpreted information given during consultation process to establish inluences on skin health skin healing capability - to include:</t>
  </si>
  <si>
    <t>Efficiently and thoroughtly  removed of the anaesthetic product</t>
  </si>
  <si>
    <t>6 (*3)</t>
  </si>
  <si>
    <t>Visually and verbally monitored the skin and client comfort throughout and responded appropriately</t>
  </si>
  <si>
    <t>24 (*15)</t>
  </si>
  <si>
    <t>15 (*8)</t>
  </si>
  <si>
    <t xml:space="preserve">Type of Micro-Needling device used </t>
  </si>
  <si>
    <t>Needle size</t>
  </si>
  <si>
    <t>Made appropriate choice of needle size in line with professional sector boundaries</t>
  </si>
  <si>
    <t>Technique and repetitions of application to each zone of the area being treated</t>
  </si>
  <si>
    <t>Applied the appropriate repetitition of application to each zone of the area being treated</t>
  </si>
  <si>
    <t>27 (16)</t>
  </si>
  <si>
    <t>Worked with the appropriate pressure, speed and angle of needling device</t>
  </si>
  <si>
    <t>11 (*6)</t>
  </si>
  <si>
    <t>Topical anaesthesia timing and skin reaction</t>
  </si>
  <si>
    <t xml:space="preserve">Antioxidant       </t>
  </si>
  <si>
    <t>9.   Micro-Needling Procedure - 30 mins</t>
  </si>
  <si>
    <t>10.  Post Needling Procedures - 5 mins</t>
  </si>
  <si>
    <t xml:space="preserve">11.  Post Procedure Photographs - 5 mins </t>
  </si>
  <si>
    <t>12.  Treatment Aftercare Instruction - timing for this section included in the above 35mins</t>
  </si>
  <si>
    <t>7 (*3)</t>
  </si>
  <si>
    <t>Established inluences on skin health skin healing capability to include:</t>
  </si>
  <si>
    <t>Reviewed and interpeted the information provided on the consultation form to correctly asses skin health and its potential for efficient skin healing</t>
  </si>
  <si>
    <t>Cleansed and disinfected the area to be treated</t>
  </si>
  <si>
    <t xml:space="preserve">Gave professional and thorough explanation of the procedure to the client </t>
  </si>
  <si>
    <t xml:space="preserve">Made current adjustments to quickly establish a working point to ensure clean and effective treatment </t>
  </si>
  <si>
    <t>Applied an appropriate aftercare product to the area</t>
  </si>
  <si>
    <t xml:space="preserve">Disposed all sharps and clincial waste in line with health and safety protocol </t>
  </si>
  <si>
    <t>Correctly applied sterile dressings as required</t>
  </si>
  <si>
    <t>Addressed adverse events correctly ( assess orally if not practcially occurring)</t>
  </si>
  <si>
    <t>Worked without causing blood spots</t>
  </si>
  <si>
    <t>Dealt with blood spots appropriately ( assess orally if not practcially occurring)</t>
  </si>
  <si>
    <t>3 (*3)</t>
  </si>
  <si>
    <t>Maintained the correct workign distance from the lesion</t>
  </si>
  <si>
    <t>2.  Consultation Check  -  5 Mins</t>
  </si>
  <si>
    <t>3. Complertd Procedures for Informed Consent  - 10 Mins</t>
  </si>
  <si>
    <t>22 (12)</t>
  </si>
  <si>
    <t>Labelling of photographs - Client Name, Date, Before / After</t>
  </si>
  <si>
    <t>18 (*12)</t>
  </si>
  <si>
    <t>Health and Well Being Influences</t>
  </si>
  <si>
    <r>
      <t xml:space="preserve">Took anti-inflammatory measures to cool and calm the skin  and applied appropriate post treatment products </t>
    </r>
    <r>
      <rPr>
        <sz val="10"/>
        <color rgb="FFFF0000"/>
        <rFont val="Arial"/>
        <family val="2"/>
      </rPr>
      <t>with due attention to avoidance of cross infection</t>
    </r>
  </si>
  <si>
    <t>Client Feedback and Signature</t>
  </si>
  <si>
    <t>Pre and post procedure products used</t>
  </si>
  <si>
    <t>Peel Formulation Batch Numbers</t>
  </si>
  <si>
    <t>Device / Cartridge Batch Number</t>
  </si>
  <si>
    <t>14(*8)</t>
  </si>
  <si>
    <r>
      <rPr>
        <sz val="10"/>
        <rFont val="Arial"/>
        <family val="2"/>
      </rPr>
      <t>Effectively carried out rinsing of the skin with sterile saline solution</t>
    </r>
    <r>
      <rPr>
        <sz val="10"/>
        <color rgb="FFFF0000"/>
        <rFont val="Arial"/>
        <family val="2"/>
      </rPr>
      <t xml:space="preserve"> and sterile gauze</t>
    </r>
  </si>
  <si>
    <r>
      <rPr>
        <sz val="10"/>
        <rFont val="Arial"/>
        <family val="2"/>
      </rPr>
      <t xml:space="preserve">Labelling of photographs </t>
    </r>
    <r>
      <rPr>
        <sz val="10"/>
        <color rgb="FFFF0000"/>
        <rFont val="Arial"/>
        <family val="2"/>
      </rPr>
      <t>- Client Name, Date, Before / After</t>
    </r>
  </si>
  <si>
    <t xml:space="preserve">5.  USING SWD -  KERATOSIS    DELETE  just this line                                                                        </t>
  </si>
  <si>
    <t>STUDENTS TO BE ALLOWED 30 MINS 'WARM UP' TIME ON PRACTICE MODELS - EXAMINER NOT PRESENT</t>
  </si>
  <si>
    <t>Labelling of photographs - Date, Client Name, Before / After</t>
  </si>
  <si>
    <t>Took accurate clinical photographs  to include:</t>
  </si>
  <si>
    <t>Correctly assessed  skin lesions to be treated  DELETE</t>
  </si>
  <si>
    <t xml:space="preserve">Correctly assessed  skin lesions to be treated </t>
  </si>
  <si>
    <t>42 (*25)</t>
  </si>
  <si>
    <t>5 (*2)</t>
  </si>
  <si>
    <t>17 (*10)</t>
  </si>
  <si>
    <r>
      <rPr>
        <b/>
        <sz val="10"/>
        <color rgb="FFFF0000"/>
        <rFont val="Arial"/>
        <family val="2"/>
      </rPr>
      <t xml:space="preserve">6  BLEMISH REMOVAL -  ( SWD - KERATOSIS) </t>
    </r>
    <r>
      <rPr>
        <b/>
        <sz val="10"/>
        <color rgb="FF008000"/>
        <rFont val="Arial"/>
      </rPr>
      <t>- 12 mins DELETE</t>
    </r>
  </si>
  <si>
    <t>Assessment of overall skin condition as relevant to procedure  DELETE</t>
  </si>
  <si>
    <r>
      <rPr>
        <b/>
        <sz val="10"/>
        <color rgb="FFFF0000"/>
        <rFont val="Arial"/>
        <family val="2"/>
      </rPr>
      <t>7</t>
    </r>
    <r>
      <rPr>
        <b/>
        <sz val="10"/>
        <color rgb="FF000000"/>
        <rFont val="Arial"/>
        <family val="2"/>
      </rPr>
      <t xml:space="preserve">  USING SWD -  VASCULAR LESIONS  </t>
    </r>
  </si>
  <si>
    <r>
      <t xml:space="preserve">Accurately recorded all treatment parameters and outcomes - </t>
    </r>
    <r>
      <rPr>
        <sz val="10"/>
        <color rgb="FFFF0000"/>
        <rFont val="Arial"/>
        <family val="2"/>
      </rPr>
      <t>Needle size, Needle Type, Current intensity, Skin Reaction, Outcome</t>
    </r>
  </si>
  <si>
    <r>
      <t xml:space="preserve">Accurately recorded all treatment parameters and outcomes-  </t>
    </r>
    <r>
      <rPr>
        <sz val="10"/>
        <color rgb="FFFF0000"/>
        <rFont val="Arial"/>
        <family val="2"/>
      </rPr>
      <t>Needle size, Needle Type, Current intensity, Skin Reaction, Outcome</t>
    </r>
  </si>
  <si>
    <r>
      <rPr>
        <b/>
        <sz val="10"/>
        <color rgb="FFFF0000"/>
        <rFont val="Arial"/>
        <family val="2"/>
      </rPr>
      <t>8.</t>
    </r>
    <r>
      <rPr>
        <b/>
        <sz val="10"/>
        <color rgb="FF000000"/>
        <rFont val="Arial"/>
        <family val="2"/>
      </rPr>
      <t xml:space="preserve">  USING CRYOTHERAPY</t>
    </r>
  </si>
  <si>
    <t>Assessed  skin lesions to be treated  -  DELETE</t>
  </si>
  <si>
    <r>
      <t>Demonstrated or</t>
    </r>
    <r>
      <rPr>
        <sz val="10"/>
        <rFont val="Arial"/>
        <family val="2"/>
      </rPr>
      <t xml:space="preserve"> explained how to load the gas cartridge into the device</t>
    </r>
  </si>
  <si>
    <t xml:space="preserve">Assessed  skin lesions to be treated  </t>
  </si>
  <si>
    <t>7a  Visual Skin Assessment   - 2 mins</t>
  </si>
  <si>
    <t>36 (*22)</t>
  </si>
  <si>
    <r>
      <rPr>
        <b/>
        <sz val="10"/>
        <color rgb="FFFF0000"/>
        <rFont val="Arial"/>
        <family val="2"/>
      </rPr>
      <t xml:space="preserve">8d  </t>
    </r>
    <r>
      <rPr>
        <b/>
        <sz val="10"/>
        <color rgb="FF000000"/>
        <rFont val="Arial"/>
        <family val="2"/>
      </rPr>
      <t xml:space="preserve"> Oral Questions 4 - ongoing</t>
    </r>
  </si>
  <si>
    <t xml:space="preserve">Explained cryotherapy protocols for various lesions </t>
  </si>
  <si>
    <r>
      <t xml:space="preserve">Accurately recorded all treatment parameters and outcomes -  </t>
    </r>
    <r>
      <rPr>
        <sz val="10"/>
        <color rgb="FFFF0000"/>
        <rFont val="Arial"/>
        <family val="2"/>
      </rPr>
      <t>applicator, technique, timing, skin reaction , outcome</t>
    </r>
  </si>
  <si>
    <t>9.  Aftercare Instruction - ALL MODALITIES - 5 mins</t>
  </si>
  <si>
    <r>
      <rPr>
        <b/>
        <sz val="10"/>
        <color rgb="FFFF0000"/>
        <rFont val="Arial"/>
        <family val="2"/>
      </rPr>
      <t xml:space="preserve">8f </t>
    </r>
    <r>
      <rPr>
        <b/>
        <sz val="10"/>
        <color rgb="FF000000"/>
        <rFont val="Arial"/>
        <family val="2"/>
      </rPr>
      <t>Documentation of Treatment Procedures - 2 mins</t>
    </r>
  </si>
  <si>
    <t xml:space="preserve"> 5.  SKIN HEALTH AND HEALING ASSESSMENT - 5 mins</t>
  </si>
  <si>
    <t>DELETE THIS SECTION</t>
  </si>
  <si>
    <r>
      <t xml:space="preserve">2.  Initial Consultation   </t>
    </r>
    <r>
      <rPr>
        <b/>
        <sz val="10"/>
        <color rgb="FFFF0000"/>
        <rFont val="Arial"/>
        <family val="2"/>
      </rPr>
      <t>10 mins</t>
    </r>
  </si>
  <si>
    <r>
      <rPr>
        <b/>
        <sz val="10"/>
        <color rgb="FFFF0000"/>
        <rFont val="Arial"/>
        <family val="2"/>
      </rPr>
      <t xml:space="preserve">8e </t>
    </r>
    <r>
      <rPr>
        <b/>
        <sz val="10"/>
        <color rgb="FF000000"/>
        <rFont val="Arial"/>
        <family val="2"/>
      </rPr>
      <t xml:space="preserve">  Post Removal Procedures  - 3 min</t>
    </r>
  </si>
  <si>
    <t>Clear images of lesions taken  -  Pre SWD keratosis</t>
  </si>
  <si>
    <t>Clear images of lesions taken - Pre SWD vascular</t>
  </si>
  <si>
    <t>Clear images of lesions -  Pre cryotherpay</t>
  </si>
  <si>
    <t>21 (*12)</t>
  </si>
  <si>
    <r>
      <t xml:space="preserve">6b     </t>
    </r>
    <r>
      <rPr>
        <b/>
        <sz val="10"/>
        <color theme="1"/>
        <rFont val="Arial"/>
        <family val="2"/>
      </rPr>
      <t>Oral Questions 4 (on going)</t>
    </r>
  </si>
  <si>
    <r>
      <t>6c</t>
    </r>
    <r>
      <rPr>
        <b/>
        <sz val="10"/>
        <color theme="1"/>
        <rFont val="Arial"/>
        <family val="2"/>
      </rPr>
      <t xml:space="preserve">   Post Removal Procedures -</t>
    </r>
    <r>
      <rPr>
        <b/>
        <sz val="10"/>
        <color rgb="FFFF0000"/>
        <rFont val="Arial"/>
        <family val="2"/>
      </rPr>
      <t xml:space="preserve"> 3 mins</t>
    </r>
  </si>
  <si>
    <r>
      <rPr>
        <b/>
        <sz val="10"/>
        <color rgb="FFFF0000"/>
        <rFont val="Arial"/>
        <family val="2"/>
      </rPr>
      <t>6d</t>
    </r>
    <r>
      <rPr>
        <b/>
        <sz val="10"/>
        <color rgb="FF000000"/>
        <rFont val="Arial"/>
        <family val="2"/>
      </rPr>
      <t xml:space="preserve">   Documentation of Treatment Procedures - 2 mins</t>
    </r>
  </si>
  <si>
    <t xml:space="preserve">5.  PRE PROCEDURE PHOTOGRPAHS - ALL LESIONS -  10 mins </t>
  </si>
  <si>
    <t>6a   BLEMISH REMOVAL  PROCEDURE  -  ( SWD - KERATOSIS)   15 Mins</t>
  </si>
  <si>
    <t>7a   Blemish Removal Procedure ( SWD - VASCULAR) - 15 mins</t>
  </si>
  <si>
    <r>
      <rPr>
        <b/>
        <sz val="10"/>
        <color rgb="FFFF0000"/>
        <rFont val="Arial"/>
        <family val="2"/>
      </rPr>
      <t>7b</t>
    </r>
    <r>
      <rPr>
        <b/>
        <sz val="10"/>
        <color rgb="FF000000"/>
        <rFont val="Arial"/>
        <family val="2"/>
      </rPr>
      <t xml:space="preserve">    Oral Questions - ongoing</t>
    </r>
  </si>
  <si>
    <r>
      <rPr>
        <b/>
        <sz val="10"/>
        <color rgb="FFFF0000"/>
        <rFont val="Arial"/>
        <family val="2"/>
      </rPr>
      <t>7c</t>
    </r>
    <r>
      <rPr>
        <b/>
        <sz val="10"/>
        <color rgb="FF000000"/>
        <rFont val="Arial"/>
        <family val="2"/>
      </rPr>
      <t xml:space="preserve">  Post Removal Procedures - 3 mins</t>
    </r>
  </si>
  <si>
    <r>
      <rPr>
        <b/>
        <sz val="10"/>
        <color rgb="FFFF0000"/>
        <rFont val="Arial"/>
        <family val="2"/>
      </rPr>
      <t xml:space="preserve">7d  </t>
    </r>
    <r>
      <rPr>
        <b/>
        <sz val="10"/>
        <color rgb="FF000000"/>
        <rFont val="Arial"/>
        <family val="2"/>
      </rPr>
      <t xml:space="preserve"> Documentation of Treatment Procedures - 2 mins</t>
    </r>
  </si>
  <si>
    <r>
      <rPr>
        <b/>
        <sz val="10"/>
        <color rgb="FFFF0000"/>
        <rFont val="Arial"/>
        <family val="2"/>
      </rPr>
      <t xml:space="preserve">8a </t>
    </r>
    <r>
      <rPr>
        <b/>
        <sz val="10"/>
        <color rgb="FF000000"/>
        <rFont val="Arial"/>
        <family val="2"/>
      </rPr>
      <t xml:space="preserve">  Cryotherpay Blemish Removal Procedure - 10 mins</t>
    </r>
  </si>
  <si>
    <t xml:space="preserve">5.  POST PROCEDURE PHOTOGRPAHS - ALL LESIONS -  10 mins </t>
  </si>
  <si>
    <t xml:space="preserve">Level 4 Blemish Removal
TOTAL TIME 110 MINS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</si>
</sst>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6"/>
      <name val="Arial"/>
      <family val="2"/>
    </font>
    <font>
      <b/>
      <u/>
      <sz val="12"/>
      <name val="Arial"/>
      <family val="2"/>
    </font>
    <font>
      <b/>
      <sz val="10"/>
      <color rgb="FF0070C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8"/>
      <color rgb="FF7030A0"/>
      <name val="Arial"/>
      <family val="2"/>
    </font>
    <font>
      <b/>
      <sz val="16"/>
      <color rgb="FFFF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9" tint="-0.249977111117893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1"/>
      <name val="Arial"/>
    </font>
    <font>
      <b/>
      <sz val="10"/>
      <color theme="1"/>
      <name val="Arial"/>
      <family val="2"/>
    </font>
    <font>
      <sz val="8"/>
      <name val="Arial"/>
    </font>
    <font>
      <sz val="10"/>
      <color rgb="FFFFFFFF"/>
      <name val="Arial"/>
      <family val="2"/>
    </font>
    <font>
      <sz val="10"/>
      <color rgb="FF008000"/>
      <name val="Arial"/>
    </font>
    <font>
      <b/>
      <sz val="10"/>
      <color rgb="FF008000"/>
      <name val="Arial"/>
    </font>
    <font>
      <b/>
      <sz val="12"/>
      <color rgb="FFFF0000"/>
      <name val="Arial"/>
    </font>
    <font>
      <sz val="10"/>
      <color rgb="FF660066"/>
      <name val="Arial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5204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35204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532">
    <xf numFmtId="0" fontId="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570">
    <xf numFmtId="0" fontId="0" fillId="0" borderId="0" xfId="0"/>
    <xf numFmtId="0" fontId="0" fillId="2" borderId="1" xfId="0" applyFill="1" applyBorder="1" applyProtection="1"/>
    <xf numFmtId="0" fontId="0" fillId="0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6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right"/>
    </xf>
    <xf numFmtId="0" fontId="2" fillId="2" borderId="9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0" fillId="2" borderId="9" xfId="0" applyFill="1" applyBorder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Protection="1">
      <protection locked="0"/>
    </xf>
    <xf numFmtId="0" fontId="0" fillId="2" borderId="2" xfId="0" applyFill="1" applyBorder="1" applyProtection="1"/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0" fillId="2" borderId="22" xfId="0" applyFill="1" applyBorder="1" applyProtection="1"/>
    <xf numFmtId="0" fontId="0" fillId="2" borderId="24" xfId="0" applyFill="1" applyBorder="1" applyProtection="1"/>
    <xf numFmtId="0" fontId="0" fillId="2" borderId="21" xfId="0" applyFill="1" applyBorder="1" applyProtection="1"/>
    <xf numFmtId="0" fontId="5" fillId="2" borderId="1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</xf>
    <xf numFmtId="0" fontId="9" fillId="2" borderId="22" xfId="0" applyFont="1" applyFill="1" applyBorder="1" applyAlignment="1" applyProtection="1">
      <alignment horizontal="center" textRotation="90"/>
    </xf>
    <xf numFmtId="0" fontId="3" fillId="2" borderId="22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  <protection locked="0"/>
    </xf>
    <xf numFmtId="0" fontId="0" fillId="6" borderId="22" xfId="0" applyFill="1" applyBorder="1" applyProtection="1">
      <protection locked="0"/>
    </xf>
    <xf numFmtId="0" fontId="2" fillId="6" borderId="4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2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9" fillId="2" borderId="21" xfId="0" applyFont="1" applyFill="1" applyBorder="1" applyAlignment="1" applyProtection="1">
      <alignment horizontal="center" textRotation="90"/>
    </xf>
    <xf numFmtId="0" fontId="4" fillId="3" borderId="21" xfId="0" applyFont="1" applyFill="1" applyBorder="1" applyAlignment="1" applyProtection="1">
      <alignment horizontal="center"/>
      <protection locked="0"/>
    </xf>
    <xf numFmtId="0" fontId="13" fillId="2" borderId="10" xfId="0" applyFont="1" applyFill="1" applyBorder="1" applyAlignment="1" applyProtection="1">
      <alignment horizontal="center" textRotation="90"/>
    </xf>
    <xf numFmtId="0" fontId="13" fillId="2" borderId="12" xfId="0" applyFont="1" applyFill="1" applyBorder="1" applyAlignment="1" applyProtection="1">
      <alignment horizontal="center" textRotation="90"/>
    </xf>
    <xf numFmtId="0" fontId="13" fillId="2" borderId="13" xfId="0" applyFont="1" applyFill="1" applyBorder="1" applyAlignment="1" applyProtection="1">
      <alignment horizontal="center" textRotation="90"/>
    </xf>
    <xf numFmtId="0" fontId="13" fillId="2" borderId="1" xfId="0" applyFont="1" applyFill="1" applyBorder="1" applyAlignment="1" applyProtection="1">
      <alignment horizontal="center" textRotation="90"/>
    </xf>
    <xf numFmtId="0" fontId="13" fillId="2" borderId="1" xfId="0" applyFont="1" applyFill="1" applyBorder="1" applyAlignment="1" applyProtection="1">
      <alignment horizontal="center" textRotation="90" wrapText="1"/>
    </xf>
    <xf numFmtId="0" fontId="13" fillId="2" borderId="25" xfId="0" applyFont="1" applyFill="1" applyBorder="1" applyAlignment="1" applyProtection="1">
      <alignment horizontal="center" textRotation="90" wrapText="1"/>
    </xf>
    <xf numFmtId="0" fontId="13" fillId="2" borderId="22" xfId="0" applyFont="1" applyFill="1" applyBorder="1" applyAlignment="1" applyProtection="1">
      <alignment horizontal="center" textRotation="90" wrapText="1"/>
    </xf>
    <xf numFmtId="0" fontId="13" fillId="2" borderId="21" xfId="0" applyFont="1" applyFill="1" applyBorder="1" applyAlignment="1" applyProtection="1">
      <alignment horizontal="center" textRotation="90" wrapText="1"/>
    </xf>
    <xf numFmtId="0" fontId="13" fillId="2" borderId="30" xfId="0" applyFont="1" applyFill="1" applyBorder="1" applyAlignment="1" applyProtection="1">
      <alignment horizontal="center" textRotation="90"/>
    </xf>
    <xf numFmtId="0" fontId="2" fillId="6" borderId="22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13" fillId="2" borderId="14" xfId="0" applyFont="1" applyFill="1" applyBorder="1" applyAlignment="1" applyProtection="1">
      <alignment horizontal="center" textRotation="90"/>
    </xf>
    <xf numFmtId="0" fontId="0" fillId="4" borderId="3" xfId="0" applyFill="1" applyBorder="1" applyProtection="1">
      <protection locked="0"/>
    </xf>
    <xf numFmtId="0" fontId="10" fillId="2" borderId="1" xfId="0" applyFont="1" applyFill="1" applyBorder="1" applyAlignment="1" applyProtection="1">
      <alignment horizontal="center" textRotation="90" wrapText="1"/>
    </xf>
    <xf numFmtId="0" fontId="10" fillId="2" borderId="3" xfId="0" applyFont="1" applyFill="1" applyBorder="1" applyAlignment="1" applyProtection="1">
      <alignment horizontal="center" textRotation="90" wrapText="1"/>
    </xf>
    <xf numFmtId="0" fontId="11" fillId="2" borderId="1" xfId="0" applyFont="1" applyFill="1" applyBorder="1" applyAlignment="1" applyProtection="1">
      <alignment horizontal="center" textRotation="90"/>
    </xf>
    <xf numFmtId="0" fontId="11" fillId="2" borderId="22" xfId="0" applyFont="1" applyFill="1" applyBorder="1" applyAlignment="1" applyProtection="1">
      <alignment horizontal="center" textRotation="90"/>
    </xf>
    <xf numFmtId="0" fontId="11" fillId="2" borderId="21" xfId="0" applyFont="1" applyFill="1" applyBorder="1" applyAlignment="1" applyProtection="1">
      <alignment horizontal="center" textRotation="90"/>
    </xf>
    <xf numFmtId="0" fontId="0" fillId="5" borderId="21" xfId="0" applyFill="1" applyBorder="1" applyProtection="1">
      <protection locked="0"/>
    </xf>
    <xf numFmtId="0" fontId="0" fillId="0" borderId="0" xfId="0" applyAlignment="1">
      <alignment horizontal="center"/>
    </xf>
    <xf numFmtId="0" fontId="13" fillId="8" borderId="12" xfId="0" applyFont="1" applyFill="1" applyBorder="1" applyAlignment="1" applyProtection="1">
      <alignment horizontal="center" textRotation="90"/>
    </xf>
    <xf numFmtId="0" fontId="13" fillId="8" borderId="12" xfId="0" applyFont="1" applyFill="1" applyBorder="1" applyAlignment="1" applyProtection="1">
      <alignment horizontal="center"/>
    </xf>
    <xf numFmtId="0" fontId="13" fillId="8" borderId="5" xfId="0" applyFont="1" applyFill="1" applyBorder="1" applyAlignment="1" applyProtection="1">
      <alignment horizontal="center" textRotation="90"/>
    </xf>
    <xf numFmtId="0" fontId="13" fillId="8" borderId="5" xfId="0" applyFont="1" applyFill="1" applyBorder="1" applyAlignment="1" applyProtection="1">
      <alignment horizontal="center"/>
    </xf>
    <xf numFmtId="0" fontId="13" fillId="8" borderId="1" xfId="0" applyFont="1" applyFill="1" applyBorder="1" applyAlignment="1" applyProtection="1">
      <alignment horizontal="center"/>
    </xf>
    <xf numFmtId="0" fontId="16" fillId="8" borderId="1" xfId="0" applyFont="1" applyFill="1" applyBorder="1" applyAlignment="1" applyProtection="1">
      <alignment horizontal="center"/>
    </xf>
    <xf numFmtId="0" fontId="16" fillId="8" borderId="12" xfId="0" applyFont="1" applyFill="1" applyBorder="1" applyAlignment="1" applyProtection="1">
      <alignment horizontal="center"/>
    </xf>
    <xf numFmtId="0" fontId="16" fillId="8" borderId="8" xfId="0" applyFont="1" applyFill="1" applyBorder="1" applyAlignment="1" applyProtection="1">
      <alignment horizontal="center"/>
    </xf>
    <xf numFmtId="0" fontId="16" fillId="8" borderId="1" xfId="0" applyFont="1" applyFill="1" applyBorder="1" applyProtection="1"/>
    <xf numFmtId="9" fontId="13" fillId="8" borderId="1" xfId="1" applyFont="1" applyFill="1" applyBorder="1" applyAlignment="1" applyProtection="1">
      <alignment horizontal="center"/>
    </xf>
    <xf numFmtId="0" fontId="0" fillId="9" borderId="1" xfId="0" applyFill="1" applyBorder="1" applyProtection="1">
      <protection locked="0"/>
    </xf>
    <xf numFmtId="0" fontId="18" fillId="2" borderId="22" xfId="0" applyFont="1" applyFill="1" applyBorder="1" applyAlignment="1" applyProtection="1">
      <alignment horizontal="center" textRotation="90" wrapText="1"/>
    </xf>
    <xf numFmtId="0" fontId="18" fillId="2" borderId="1" xfId="0" applyFont="1" applyFill="1" applyBorder="1" applyAlignment="1" applyProtection="1">
      <alignment horizontal="center" textRotation="90" wrapText="1"/>
    </xf>
    <xf numFmtId="0" fontId="18" fillId="2" borderId="3" xfId="0" applyFont="1" applyFill="1" applyBorder="1" applyAlignment="1" applyProtection="1">
      <alignment horizontal="center" textRotation="90" wrapText="1"/>
    </xf>
    <xf numFmtId="0" fontId="0" fillId="9" borderId="22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18" fillId="9" borderId="12" xfId="0" applyFont="1" applyFill="1" applyBorder="1" applyAlignment="1" applyProtection="1">
      <alignment horizontal="center" textRotation="90"/>
    </xf>
    <xf numFmtId="0" fontId="18" fillId="9" borderId="12" xfId="0" applyFont="1" applyFill="1" applyBorder="1" applyAlignment="1" applyProtection="1">
      <alignment horizontal="center"/>
    </xf>
    <xf numFmtId="0" fontId="18" fillId="9" borderId="5" xfId="0" applyFont="1" applyFill="1" applyBorder="1" applyAlignment="1" applyProtection="1">
      <alignment horizontal="center" textRotation="90"/>
    </xf>
    <xf numFmtId="0" fontId="18" fillId="9" borderId="5" xfId="0" applyFont="1" applyFill="1" applyBorder="1" applyAlignment="1" applyProtection="1">
      <alignment horizontal="center"/>
    </xf>
    <xf numFmtId="0" fontId="19" fillId="9" borderId="12" xfId="0" applyFont="1" applyFill="1" applyBorder="1" applyAlignment="1" applyProtection="1">
      <alignment horizontal="center"/>
    </xf>
    <xf numFmtId="0" fontId="19" fillId="9" borderId="8" xfId="0" applyFont="1" applyFill="1" applyBorder="1" applyAlignment="1" applyProtection="1">
      <alignment horizontal="center"/>
    </xf>
    <xf numFmtId="0" fontId="10" fillId="10" borderId="12" xfId="0" applyFont="1" applyFill="1" applyBorder="1" applyAlignment="1" applyProtection="1">
      <alignment horizontal="center" textRotation="90"/>
    </xf>
    <xf numFmtId="0" fontId="10" fillId="10" borderId="12" xfId="0" applyFont="1" applyFill="1" applyBorder="1" applyAlignment="1" applyProtection="1">
      <alignment horizontal="center"/>
    </xf>
    <xf numFmtId="0" fontId="20" fillId="10" borderId="0" xfId="0" applyFont="1" applyFill="1"/>
    <xf numFmtId="0" fontId="10" fillId="10" borderId="5" xfId="0" applyFont="1" applyFill="1" applyBorder="1" applyAlignment="1" applyProtection="1">
      <alignment horizontal="center" textRotation="90"/>
    </xf>
    <xf numFmtId="0" fontId="10" fillId="10" borderId="5" xfId="0" applyFont="1" applyFill="1" applyBorder="1" applyAlignment="1" applyProtection="1">
      <alignment horizontal="center"/>
    </xf>
    <xf numFmtId="0" fontId="20" fillId="10" borderId="12" xfId="0" applyFont="1" applyFill="1" applyBorder="1" applyAlignment="1" applyProtection="1">
      <alignment horizontal="center"/>
    </xf>
    <xf numFmtId="0" fontId="20" fillId="10" borderId="8" xfId="0" applyFont="1" applyFill="1" applyBorder="1" applyAlignment="1" applyProtection="1">
      <alignment horizontal="center"/>
    </xf>
    <xf numFmtId="0" fontId="20" fillId="10" borderId="5" xfId="0" applyFont="1" applyFill="1" applyBorder="1" applyProtection="1"/>
    <xf numFmtId="0" fontId="10" fillId="10" borderId="1" xfId="0" applyFont="1" applyFill="1" applyBorder="1" applyProtection="1"/>
    <xf numFmtId="0" fontId="0" fillId="0" borderId="0" xfId="0" applyAlignment="1" applyProtection="1">
      <alignment horizontal="center"/>
      <protection locked="0"/>
    </xf>
    <xf numFmtId="0" fontId="16" fillId="8" borderId="5" xfId="0" applyFont="1" applyFill="1" applyBorder="1" applyAlignment="1" applyProtection="1">
      <alignment horizontal="center"/>
    </xf>
    <xf numFmtId="0" fontId="19" fillId="9" borderId="5" xfId="0" applyFont="1" applyFill="1" applyBorder="1" applyAlignment="1" applyProtection="1">
      <alignment horizontal="center"/>
    </xf>
    <xf numFmtId="0" fontId="20" fillId="10" borderId="5" xfId="0" applyFont="1" applyFill="1" applyBorder="1" applyAlignment="1" applyProtection="1">
      <alignment horizontal="center"/>
    </xf>
    <xf numFmtId="0" fontId="18" fillId="9" borderId="1" xfId="0" applyFont="1" applyFill="1" applyBorder="1" applyAlignment="1" applyProtection="1">
      <alignment horizontal="center"/>
    </xf>
    <xf numFmtId="9" fontId="18" fillId="9" borderId="1" xfId="1" applyFont="1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horizontal="center"/>
    </xf>
    <xf numFmtId="9" fontId="10" fillId="10" borderId="1" xfId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textRotation="90"/>
    </xf>
    <xf numFmtId="0" fontId="4" fillId="2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</xf>
    <xf numFmtId="0" fontId="2" fillId="11" borderId="16" xfId="0" applyFont="1" applyFill="1" applyBorder="1" applyAlignment="1" applyProtection="1">
      <alignment horizontal="center" wrapText="1"/>
    </xf>
    <xf numFmtId="0" fontId="2" fillId="11" borderId="2" xfId="0" applyFont="1" applyFill="1" applyBorder="1" applyAlignment="1" applyProtection="1">
      <alignment horizontal="center" textRotation="90" wrapText="1"/>
    </xf>
    <xf numFmtId="0" fontId="3" fillId="11" borderId="2" xfId="0" applyFont="1" applyFill="1" applyBorder="1" applyAlignment="1" applyProtection="1">
      <alignment horizontal="center"/>
    </xf>
    <xf numFmtId="0" fontId="1" fillId="11" borderId="2" xfId="0" applyFont="1" applyFill="1" applyBorder="1" applyProtection="1"/>
    <xf numFmtId="0" fontId="1" fillId="11" borderId="2" xfId="0" applyFont="1" applyFill="1" applyBorder="1" applyProtection="1">
      <protection locked="0"/>
    </xf>
    <xf numFmtId="0" fontId="0" fillId="0" borderId="1" xfId="0" applyBorder="1" applyAlignment="1">
      <alignment horizontal="left"/>
    </xf>
    <xf numFmtId="0" fontId="1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" fillId="2" borderId="3" xfId="0" applyFont="1" applyFill="1" applyBorder="1" applyAlignment="1" applyProtection="1">
      <alignment horizontal="left"/>
    </xf>
    <xf numFmtId="0" fontId="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0" fillId="6" borderId="1" xfId="0" applyFill="1" applyBorder="1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1" fillId="12" borderId="34" xfId="0" applyFont="1" applyFill="1" applyBorder="1" applyAlignment="1">
      <alignment vertical="center" wrapText="1"/>
    </xf>
    <xf numFmtId="0" fontId="21" fillId="12" borderId="35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2" fillId="6" borderId="1" xfId="0" applyFont="1" applyFill="1" applyBorder="1" applyAlignment="1">
      <alignment vertical="center" wrapText="1"/>
    </xf>
    <xf numFmtId="0" fontId="0" fillId="6" borderId="1" xfId="0" applyFill="1" applyBorder="1"/>
    <xf numFmtId="0" fontId="23" fillId="12" borderId="3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6" borderId="1" xfId="0" applyFont="1" applyFill="1" applyBorder="1" applyAlignment="1">
      <alignment vertical="center"/>
    </xf>
    <xf numFmtId="0" fontId="0" fillId="6" borderId="21" xfId="0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textRotation="90" wrapText="1"/>
    </xf>
    <xf numFmtId="0" fontId="2" fillId="2" borderId="5" xfId="0" applyFont="1" applyFill="1" applyBorder="1" applyAlignment="1" applyProtection="1">
      <alignment horizontal="center" textRotation="90" wrapText="1"/>
    </xf>
    <xf numFmtId="0" fontId="2" fillId="2" borderId="20" xfId="0" applyFont="1" applyFill="1" applyBorder="1" applyAlignment="1" applyProtection="1">
      <alignment horizontal="center" textRotation="90" wrapText="1"/>
    </xf>
    <xf numFmtId="0" fontId="0" fillId="0" borderId="22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2" fillId="2" borderId="6" xfId="0" applyFont="1" applyFill="1" applyBorder="1" applyAlignment="1" applyProtection="1">
      <alignment horizontal="center" textRotation="90" wrapText="1"/>
    </xf>
    <xf numFmtId="0" fontId="0" fillId="0" borderId="3" xfId="0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textRotation="90" wrapText="1"/>
    </xf>
    <xf numFmtId="0" fontId="2" fillId="2" borderId="22" xfId="0" applyFont="1" applyFill="1" applyBorder="1" applyAlignment="1" applyProtection="1">
      <alignment horizontal="center" textRotation="90" wrapText="1"/>
    </xf>
    <xf numFmtId="0" fontId="2" fillId="2" borderId="3" xfId="0" applyFont="1" applyFill="1" applyBorder="1" applyAlignment="1" applyProtection="1">
      <alignment horizontal="center" textRotation="90" wrapText="1"/>
    </xf>
    <xf numFmtId="0" fontId="0" fillId="0" borderId="3" xfId="0" applyBorder="1" applyProtection="1">
      <protection locked="0"/>
    </xf>
    <xf numFmtId="0" fontId="13" fillId="2" borderId="31" xfId="0" applyFont="1" applyFill="1" applyBorder="1" applyAlignment="1" applyProtection="1">
      <alignment horizontal="center" textRotation="90" wrapText="1"/>
    </xf>
    <xf numFmtId="0" fontId="13" fillId="2" borderId="13" xfId="0" applyFont="1" applyFill="1" applyBorder="1" applyAlignment="1" applyProtection="1">
      <alignment horizontal="center" textRotation="90" wrapText="1"/>
    </xf>
    <xf numFmtId="0" fontId="10" fillId="2" borderId="7" xfId="0" applyFont="1" applyFill="1" applyBorder="1" applyAlignment="1" applyProtection="1">
      <alignment horizontal="center" textRotation="90" wrapText="1"/>
    </xf>
    <xf numFmtId="0" fontId="0" fillId="4" borderId="4" xfId="0" applyFill="1" applyBorder="1" applyProtection="1">
      <protection locked="0"/>
    </xf>
    <xf numFmtId="0" fontId="13" fillId="2" borderId="28" xfId="0" applyFont="1" applyFill="1" applyBorder="1" applyAlignment="1" applyProtection="1">
      <alignment horizontal="center" wrapText="1"/>
    </xf>
    <xf numFmtId="0" fontId="0" fillId="2" borderId="0" xfId="0" applyFill="1" applyBorder="1" applyProtection="1"/>
    <xf numFmtId="0" fontId="2" fillId="2" borderId="19" xfId="0" applyFont="1" applyFill="1" applyBorder="1" applyAlignment="1" applyProtection="1">
      <alignment horizontal="center" textRotation="90"/>
    </xf>
    <xf numFmtId="0" fontId="7" fillId="0" borderId="0" xfId="0" applyFont="1" applyAlignment="1" applyProtection="1">
      <protection locked="0"/>
    </xf>
    <xf numFmtId="0" fontId="11" fillId="2" borderId="1" xfId="0" applyFont="1" applyFill="1" applyBorder="1" applyAlignment="1" applyProtection="1">
      <alignment horizontal="center" textRotation="90" wrapText="1"/>
    </xf>
    <xf numFmtId="0" fontId="9" fillId="13" borderId="12" xfId="0" applyFont="1" applyFill="1" applyBorder="1" applyAlignment="1" applyProtection="1">
      <alignment horizontal="center" textRotation="90"/>
    </xf>
    <xf numFmtId="0" fontId="9" fillId="13" borderId="12" xfId="0" applyFont="1" applyFill="1" applyBorder="1" applyAlignment="1" applyProtection="1">
      <alignment horizontal="center"/>
    </xf>
    <xf numFmtId="0" fontId="9" fillId="13" borderId="5" xfId="0" applyFont="1" applyFill="1" applyBorder="1" applyAlignment="1" applyProtection="1">
      <alignment horizontal="center" textRotation="90"/>
    </xf>
    <xf numFmtId="0" fontId="9" fillId="13" borderId="5" xfId="0" applyFont="1" applyFill="1" applyBorder="1" applyAlignment="1" applyProtection="1">
      <alignment horizontal="center"/>
    </xf>
    <xf numFmtId="0" fontId="17" fillId="13" borderId="12" xfId="0" applyFont="1" applyFill="1" applyBorder="1" applyAlignment="1" applyProtection="1">
      <alignment horizontal="center"/>
    </xf>
    <xf numFmtId="0" fontId="17" fillId="13" borderId="8" xfId="0" applyFont="1" applyFill="1" applyBorder="1" applyAlignment="1" applyProtection="1">
      <alignment horizontal="center"/>
    </xf>
    <xf numFmtId="0" fontId="17" fillId="13" borderId="5" xfId="0" applyFont="1" applyFill="1" applyBorder="1" applyAlignment="1" applyProtection="1">
      <alignment horizontal="center"/>
    </xf>
    <xf numFmtId="9" fontId="9" fillId="13" borderId="1" xfId="1" applyFont="1" applyFill="1" applyBorder="1" applyAlignment="1" applyProtection="1">
      <alignment horizontal="center"/>
    </xf>
    <xf numFmtId="0" fontId="9" fillId="13" borderId="1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 textRotation="90"/>
    </xf>
    <xf numFmtId="0" fontId="12" fillId="4" borderId="12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 textRotation="90"/>
    </xf>
    <xf numFmtId="0" fontId="12" fillId="4" borderId="5" xfId="0" applyFont="1" applyFill="1" applyBorder="1" applyAlignment="1" applyProtection="1">
      <alignment horizontal="center"/>
    </xf>
    <xf numFmtId="0" fontId="24" fillId="4" borderId="12" xfId="0" applyFont="1" applyFill="1" applyBorder="1" applyAlignment="1" applyProtection="1">
      <alignment horizontal="center"/>
    </xf>
    <xf numFmtId="0" fontId="24" fillId="4" borderId="8" xfId="0" applyFont="1" applyFill="1" applyBorder="1" applyAlignment="1" applyProtection="1">
      <alignment horizontal="center"/>
    </xf>
    <xf numFmtId="0" fontId="24" fillId="4" borderId="5" xfId="0" applyFont="1" applyFill="1" applyBorder="1" applyAlignment="1" applyProtection="1">
      <alignment horizontal="center"/>
    </xf>
    <xf numFmtId="9" fontId="12" fillId="4" borderId="1" xfId="1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0" fontId="23" fillId="12" borderId="1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2" fillId="1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1" fillId="12" borderId="35" xfId="0" applyFont="1" applyFill="1" applyBorder="1" applyAlignment="1">
      <alignment horizontal="center" vertical="center" wrapText="1"/>
    </xf>
    <xf numFmtId="0" fontId="22" fillId="12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3" fillId="12" borderId="34" xfId="0" applyFont="1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3" fillId="12" borderId="12" xfId="0" applyFont="1" applyFill="1" applyBorder="1" applyAlignment="1">
      <alignment horizontal="center"/>
    </xf>
    <xf numFmtId="0" fontId="2" fillId="0" borderId="0" xfId="0" applyFont="1"/>
    <xf numFmtId="0" fontId="25" fillId="12" borderId="0" xfId="0" applyFont="1" applyFill="1"/>
    <xf numFmtId="0" fontId="0" fillId="8" borderId="21" xfId="0" applyFill="1" applyBorder="1" applyAlignment="1">
      <alignment horizontal="center" vertical="center" wrapText="1"/>
    </xf>
    <xf numFmtId="0" fontId="0" fillId="8" borderId="3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0" xfId="0" applyFont="1"/>
    <xf numFmtId="0" fontId="0" fillId="6" borderId="2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1" fillId="12" borderId="38" xfId="0" applyFont="1" applyFill="1" applyBorder="1" applyAlignment="1">
      <alignment horizontal="center" vertical="center" textRotation="90" wrapText="1"/>
    </xf>
    <xf numFmtId="0" fontId="23" fillId="12" borderId="13" xfId="0" applyFont="1" applyFill="1" applyBorder="1" applyAlignment="1">
      <alignment horizontal="center"/>
    </xf>
    <xf numFmtId="0" fontId="0" fillId="12" borderId="1" xfId="0" applyFill="1" applyBorder="1"/>
    <xf numFmtId="0" fontId="2" fillId="12" borderId="1" xfId="0" applyFont="1" applyFill="1" applyBorder="1"/>
    <xf numFmtId="0" fontId="0" fillId="0" borderId="1" xfId="0" applyFill="1" applyBorder="1"/>
    <xf numFmtId="0" fontId="0" fillId="0" borderId="0" xfId="0" applyFill="1"/>
    <xf numFmtId="0" fontId="26" fillId="0" borderId="0" xfId="2"/>
    <xf numFmtId="0" fontId="22" fillId="0" borderId="0" xfId="0" applyFont="1" applyFill="1" applyBorder="1" applyAlignment="1">
      <alignment horizontal="center"/>
    </xf>
    <xf numFmtId="0" fontId="25" fillId="0" borderId="0" xfId="0" applyFont="1" applyFill="1"/>
    <xf numFmtId="0" fontId="21" fillId="12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horizontal="center" wrapText="1"/>
    </xf>
    <xf numFmtId="0" fontId="0" fillId="12" borderId="1" xfId="0" applyFill="1" applyBorder="1" applyAlignment="1">
      <alignment wrapText="1"/>
    </xf>
    <xf numFmtId="0" fontId="0" fillId="12" borderId="0" xfId="0" applyFill="1" applyAlignment="1">
      <alignment wrapText="1"/>
    </xf>
    <xf numFmtId="0" fontId="0" fillId="0" borderId="1" xfId="0" applyBorder="1" applyAlignment="1">
      <alignment horizontal="center" wrapText="1"/>
    </xf>
    <xf numFmtId="0" fontId="23" fillId="12" borderId="3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Border="1" applyAlignment="1">
      <alignment horizontal="center"/>
    </xf>
    <xf numFmtId="0" fontId="0" fillId="14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/>
    <xf numFmtId="9" fontId="0" fillId="8" borderId="4" xfId="1" applyFont="1" applyFill="1" applyBorder="1" applyAlignment="1">
      <alignment horizontal="center" vertical="center"/>
    </xf>
    <xf numFmtId="9" fontId="0" fillId="8" borderId="40" xfId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wrapText="1"/>
    </xf>
    <xf numFmtId="0" fontId="23" fillId="1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horizontal="center"/>
    </xf>
    <xf numFmtId="0" fontId="30" fillId="1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31" fillId="16" borderId="5" xfId="0" applyFont="1" applyFill="1" applyBorder="1" applyAlignment="1">
      <alignment horizontal="left" vertical="top" wrapText="1"/>
    </xf>
    <xf numFmtId="0" fontId="27" fillId="17" borderId="1" xfId="0" applyFont="1" applyFill="1" applyBorder="1" applyAlignment="1">
      <alignment horizontal="center" vertical="top" wrapText="1"/>
    </xf>
    <xf numFmtId="0" fontId="33" fillId="6" borderId="1" xfId="0" applyFont="1" applyFill="1" applyBorder="1" applyAlignment="1">
      <alignment horizontal="left" vertical="top" wrapText="1"/>
    </xf>
    <xf numFmtId="0" fontId="33" fillId="6" borderId="1" xfId="0" applyFont="1" applyFill="1" applyBorder="1" applyAlignment="1">
      <alignment horizontal="center" vertical="top" wrapText="1"/>
    </xf>
    <xf numFmtId="0" fontId="27" fillId="17" borderId="1" xfId="0" applyFont="1" applyFill="1" applyBorder="1" applyAlignment="1">
      <alignment horizontal="left" vertical="top"/>
    </xf>
    <xf numFmtId="0" fontId="27" fillId="17" borderId="1" xfId="0" applyFont="1" applyFill="1" applyBorder="1" applyAlignment="1">
      <alignment horizontal="left" vertical="top" wrapText="1"/>
    </xf>
    <xf numFmtId="0" fontId="27" fillId="17" borderId="1" xfId="0" applyFont="1" applyFill="1" applyBorder="1" applyAlignment="1">
      <alignment vertical="top" wrapText="1"/>
    </xf>
    <xf numFmtId="0" fontId="0" fillId="6" borderId="3" xfId="0" applyFill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33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top" wrapText="1"/>
    </xf>
    <xf numFmtId="0" fontId="24" fillId="0" borderId="0" xfId="0" applyFont="1"/>
    <xf numFmtId="0" fontId="27" fillId="2" borderId="1" xfId="0" applyFont="1" applyFill="1" applyBorder="1" applyAlignment="1">
      <alignment horizontal="left" vertical="top" wrapText="1"/>
    </xf>
    <xf numFmtId="0" fontId="27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0" fillId="2" borderId="3" xfId="0" applyFill="1" applyBorder="1" applyAlignment="1"/>
    <xf numFmtId="0" fontId="0" fillId="2" borderId="2" xfId="0" applyFill="1" applyBorder="1" applyAlignment="1"/>
    <xf numFmtId="0" fontId="0" fillId="2" borderId="4" xfId="0" applyFill="1" applyBorder="1" applyAlignment="1"/>
    <xf numFmtId="0" fontId="0" fillId="0" borderId="1" xfId="0" applyFont="1" applyBorder="1" applyAlignment="1"/>
    <xf numFmtId="0" fontId="12" fillId="0" borderId="0" xfId="0" applyFont="1"/>
    <xf numFmtId="0" fontId="2" fillId="6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2" fillId="6" borderId="0" xfId="0" applyFont="1" applyFill="1"/>
    <xf numFmtId="0" fontId="27" fillId="17" borderId="4" xfId="0" applyFont="1" applyFill="1" applyBorder="1" applyAlignment="1">
      <alignment horizontal="center" vertical="top" wrapText="1"/>
    </xf>
    <xf numFmtId="0" fontId="2" fillId="6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left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horizontal="right"/>
    </xf>
    <xf numFmtId="0" fontId="28" fillId="2" borderId="1" xfId="0" applyFont="1" applyFill="1" applyBorder="1" applyAlignment="1">
      <alignment horizontal="center" vertical="center" textRotation="90" wrapText="1"/>
    </xf>
    <xf numFmtId="0" fontId="33" fillId="6" borderId="4" xfId="0" applyFont="1" applyFill="1" applyBorder="1" applyAlignment="1">
      <alignment horizontal="center" vertical="top" wrapText="1"/>
    </xf>
    <xf numFmtId="0" fontId="33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/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0" fontId="0" fillId="0" borderId="1" xfId="0" applyFill="1" applyBorder="1" applyAlignment="1"/>
    <xf numFmtId="0" fontId="2" fillId="6" borderId="1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 wrapText="1"/>
    </xf>
    <xf numFmtId="0" fontId="23" fillId="12" borderId="1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 wrapText="1"/>
    </xf>
    <xf numFmtId="0" fontId="23" fillId="12" borderId="4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0" borderId="1" xfId="0" applyFill="1" applyBorder="1"/>
    <xf numFmtId="0" fontId="0" fillId="20" borderId="1" xfId="0" applyFill="1" applyBorder="1" applyAlignment="1"/>
    <xf numFmtId="0" fontId="0" fillId="20" borderId="1" xfId="0" applyFont="1" applyFill="1" applyBorder="1" applyAlignment="1"/>
    <xf numFmtId="0" fontId="27" fillId="17" borderId="3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2" fillId="12" borderId="1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15" borderId="1" xfId="0" applyFont="1" applyFill="1" applyBorder="1" applyAlignment="1">
      <alignment horizontal="left" vertical="center" wrapText="1"/>
    </xf>
    <xf numFmtId="0" fontId="31" fillId="16" borderId="5" xfId="0" applyFont="1" applyFill="1" applyBorder="1" applyAlignment="1">
      <alignment horizontal="left"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27" fillId="17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6" borderId="0" xfId="0" applyFont="1" applyFill="1" applyAlignment="1">
      <alignment vertical="center"/>
    </xf>
    <xf numFmtId="0" fontId="0" fillId="0" borderId="1" xfId="0" applyBorder="1" applyAlignment="1">
      <alignment vertical="center" wrapText="1"/>
    </xf>
    <xf numFmtId="0" fontId="0" fillId="21" borderId="1" xfId="0" applyFill="1" applyBorder="1"/>
    <xf numFmtId="0" fontId="21" fillId="12" borderId="3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top" wrapText="1"/>
    </xf>
    <xf numFmtId="0" fontId="0" fillId="16" borderId="5" xfId="0" applyFont="1" applyFill="1" applyBorder="1" applyAlignment="1">
      <alignment horizontal="left" vertical="top" wrapText="1"/>
    </xf>
    <xf numFmtId="0" fontId="0" fillId="16" borderId="7" xfId="0" applyFont="1" applyFill="1" applyBorder="1" applyAlignment="1">
      <alignment horizontal="center" vertical="top" wrapText="1"/>
    </xf>
    <xf numFmtId="0" fontId="0" fillId="17" borderId="5" xfId="0" applyFont="1" applyFill="1" applyBorder="1" applyAlignment="1">
      <alignment horizontal="left" vertical="top" wrapText="1"/>
    </xf>
    <xf numFmtId="0" fontId="0" fillId="17" borderId="7" xfId="0" applyFont="1" applyFill="1" applyBorder="1" applyAlignment="1">
      <alignment horizontal="center" vertical="top" wrapText="1"/>
    </xf>
    <xf numFmtId="0" fontId="0" fillId="6" borderId="0" xfId="0" applyFill="1" applyBorder="1"/>
    <xf numFmtId="0" fontId="0" fillId="6" borderId="0" xfId="0" applyFill="1"/>
    <xf numFmtId="0" fontId="30" fillId="15" borderId="5" xfId="0" applyFont="1" applyFill="1" applyBorder="1" applyAlignment="1">
      <alignment horizontal="left" vertical="top" wrapText="1"/>
    </xf>
    <xf numFmtId="0" fontId="30" fillId="15" borderId="7" xfId="0" applyFont="1" applyFill="1" applyBorder="1" applyAlignment="1">
      <alignment horizontal="center" vertical="top" wrapText="1"/>
    </xf>
    <xf numFmtId="0" fontId="31" fillId="16" borderId="7" xfId="0" applyFont="1" applyFill="1" applyBorder="1" applyAlignment="1">
      <alignment horizontal="center" vertical="top" wrapText="1"/>
    </xf>
    <xf numFmtId="0" fontId="31" fillId="16" borderId="5" xfId="0" applyFont="1" applyFill="1" applyBorder="1" applyAlignment="1">
      <alignment horizontal="left" vertical="top"/>
    </xf>
    <xf numFmtId="0" fontId="23" fillId="22" borderId="7" xfId="0" applyFont="1" applyFill="1" applyBorder="1" applyAlignment="1">
      <alignment horizontal="center" vertical="top" wrapText="1"/>
    </xf>
    <xf numFmtId="0" fontId="21" fillId="23" borderId="10" xfId="0" applyFont="1" applyFill="1" applyBorder="1" applyAlignment="1">
      <alignment horizontal="right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16" borderId="5" xfId="0" applyFont="1" applyFill="1" applyBorder="1" applyAlignment="1">
      <alignment horizontal="left" vertical="center" wrapText="1"/>
    </xf>
    <xf numFmtId="0" fontId="0" fillId="16" borderId="39" xfId="0" applyFont="1" applyFill="1" applyBorder="1" applyAlignment="1">
      <alignment horizontal="center" vertical="center" wrapText="1"/>
    </xf>
    <xf numFmtId="0" fontId="0" fillId="17" borderId="5" xfId="0" applyFont="1" applyFill="1" applyBorder="1" applyAlignment="1">
      <alignment horizontal="left" vertical="center" wrapText="1"/>
    </xf>
    <xf numFmtId="0" fontId="0" fillId="17" borderId="39" xfId="0" applyFont="1" applyFill="1" applyBorder="1" applyAlignment="1">
      <alignment horizontal="center" vertical="center" wrapText="1"/>
    </xf>
    <xf numFmtId="0" fontId="30" fillId="15" borderId="5" xfId="0" applyFont="1" applyFill="1" applyBorder="1" applyAlignment="1">
      <alignment horizontal="left" vertical="center" wrapText="1"/>
    </xf>
    <xf numFmtId="0" fontId="31" fillId="16" borderId="39" xfId="0" applyFont="1" applyFill="1" applyBorder="1" applyAlignment="1">
      <alignment horizontal="center" vertical="center" wrapText="1"/>
    </xf>
    <xf numFmtId="0" fontId="30" fillId="15" borderId="39" xfId="0" applyFont="1" applyFill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vertical="top" wrapText="1"/>
    </xf>
    <xf numFmtId="0" fontId="0" fillId="6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9" xfId="0" applyFont="1" applyFill="1" applyBorder="1"/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4" fillId="17" borderId="3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/>
    <xf numFmtId="0" fontId="24" fillId="0" borderId="3" xfId="0" applyFont="1" applyBorder="1" applyAlignment="1">
      <alignment horizontal="center" vertical="center" wrapText="1"/>
    </xf>
    <xf numFmtId="0" fontId="27" fillId="17" borderId="13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top" wrapText="1"/>
    </xf>
    <xf numFmtId="0" fontId="36" fillId="6" borderId="3" xfId="0" applyFont="1" applyFill="1" applyBorder="1" applyAlignment="1">
      <alignment horizontal="center"/>
    </xf>
    <xf numFmtId="0" fontId="36" fillId="0" borderId="1" xfId="0" applyFont="1" applyBorder="1"/>
    <xf numFmtId="0" fontId="24" fillId="12" borderId="1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0" fontId="12" fillId="12" borderId="10" xfId="0" applyFont="1" applyFill="1" applyBorder="1" applyAlignment="1">
      <alignment horizontal="right" vertical="center" wrapText="1"/>
    </xf>
    <xf numFmtId="0" fontId="24" fillId="20" borderId="1" xfId="0" applyFont="1" applyFill="1" applyBorder="1" applyAlignment="1"/>
    <xf numFmtId="0" fontId="12" fillId="6" borderId="1" xfId="0" applyFont="1" applyFill="1" applyBorder="1" applyAlignment="1">
      <alignment horizontal="left" vertical="center" wrapText="1"/>
    </xf>
    <xf numFmtId="0" fontId="12" fillId="12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/>
    <xf numFmtId="0" fontId="12" fillId="15" borderId="5" xfId="0" applyFont="1" applyFill="1" applyBorder="1" applyAlignment="1">
      <alignment horizontal="left" vertical="center" wrapText="1"/>
    </xf>
    <xf numFmtId="0" fontId="12" fillId="15" borderId="39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16" borderId="5" xfId="0" applyFont="1" applyFill="1" applyBorder="1" applyAlignment="1">
      <alignment horizontal="left" vertical="center" wrapText="1"/>
    </xf>
    <xf numFmtId="0" fontId="24" fillId="16" borderId="39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 wrapText="1"/>
    </xf>
    <xf numFmtId="0" fontId="24" fillId="25" borderId="39" xfId="0" applyFont="1" applyFill="1" applyBorder="1" applyAlignment="1">
      <alignment horizontal="center" vertical="center" wrapText="1"/>
    </xf>
    <xf numFmtId="0" fontId="37" fillId="15" borderId="5" xfId="0" applyFont="1" applyFill="1" applyBorder="1" applyAlignment="1">
      <alignment horizontal="left" vertical="center" wrapText="1"/>
    </xf>
    <xf numFmtId="0" fontId="37" fillId="15" borderId="39" xfId="0" applyFont="1" applyFill="1" applyBorder="1" applyAlignment="1">
      <alignment horizontal="center" vertical="center" wrapText="1"/>
    </xf>
    <xf numFmtId="0" fontId="36" fillId="16" borderId="5" xfId="0" applyFont="1" applyFill="1" applyBorder="1" applyAlignment="1">
      <alignment horizontal="left" vertical="center" wrapText="1"/>
    </xf>
    <xf numFmtId="0" fontId="36" fillId="16" borderId="39" xfId="0" applyFont="1" applyFill="1" applyBorder="1" applyAlignment="1">
      <alignment horizontal="center" vertical="center" wrapText="1"/>
    </xf>
    <xf numFmtId="0" fontId="24" fillId="25" borderId="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5" fillId="7" borderId="0" xfId="0" applyFont="1" applyFill="1" applyAlignment="1">
      <alignment horizontal="center" wrapText="1"/>
    </xf>
    <xf numFmtId="0" fontId="9" fillId="13" borderId="12" xfId="0" applyFont="1" applyFill="1" applyBorder="1" applyAlignment="1" applyProtection="1">
      <alignment horizontal="center" textRotation="90"/>
    </xf>
    <xf numFmtId="0" fontId="9" fillId="13" borderId="5" xfId="0" applyFont="1" applyFill="1" applyBorder="1" applyAlignment="1" applyProtection="1">
      <alignment horizontal="center" textRotation="90"/>
    </xf>
    <xf numFmtId="0" fontId="18" fillId="9" borderId="12" xfId="0" applyFont="1" applyFill="1" applyBorder="1" applyAlignment="1" applyProtection="1">
      <alignment horizontal="center" textRotation="90"/>
    </xf>
    <xf numFmtId="0" fontId="18" fillId="9" borderId="5" xfId="0" applyFont="1" applyFill="1" applyBorder="1" applyAlignment="1" applyProtection="1">
      <alignment horizontal="center" textRotation="90"/>
    </xf>
    <xf numFmtId="0" fontId="11" fillId="2" borderId="26" xfId="0" applyFont="1" applyFill="1" applyBorder="1" applyAlignment="1" applyProtection="1">
      <alignment horizontal="center" wrapText="1"/>
    </xf>
    <xf numFmtId="0" fontId="11" fillId="2" borderId="27" xfId="0" applyFont="1" applyFill="1" applyBorder="1" applyAlignment="1" applyProtection="1">
      <alignment horizontal="center" wrapText="1"/>
    </xf>
    <xf numFmtId="0" fontId="11" fillId="2" borderId="28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center" textRotation="90" wrapText="1"/>
    </xf>
    <xf numFmtId="0" fontId="2" fillId="2" borderId="19" xfId="0" applyFont="1" applyFill="1" applyBorder="1" applyAlignment="1" applyProtection="1">
      <alignment horizontal="center" textRotation="90" wrapText="1"/>
    </xf>
    <xf numFmtId="0" fontId="13" fillId="8" borderId="12" xfId="0" applyFont="1" applyFill="1" applyBorder="1" applyAlignment="1" applyProtection="1">
      <alignment horizontal="center" textRotation="90"/>
    </xf>
    <xf numFmtId="0" fontId="13" fillId="8" borderId="5" xfId="0" applyFont="1" applyFill="1" applyBorder="1" applyAlignment="1" applyProtection="1">
      <alignment horizontal="center" textRotation="90"/>
    </xf>
    <xf numFmtId="0" fontId="10" fillId="10" borderId="12" xfId="0" applyFont="1" applyFill="1" applyBorder="1" applyAlignment="1" applyProtection="1">
      <alignment horizontal="center" textRotation="90"/>
    </xf>
    <xf numFmtId="0" fontId="10" fillId="10" borderId="5" xfId="0" applyFont="1" applyFill="1" applyBorder="1" applyAlignment="1" applyProtection="1">
      <alignment horizontal="center" textRotation="90"/>
    </xf>
    <xf numFmtId="0" fontId="12" fillId="4" borderId="12" xfId="0" applyFont="1" applyFill="1" applyBorder="1" applyAlignment="1" applyProtection="1">
      <alignment horizontal="center" textRotation="90"/>
    </xf>
    <xf numFmtId="0" fontId="12" fillId="4" borderId="5" xfId="0" applyFont="1" applyFill="1" applyBorder="1" applyAlignment="1" applyProtection="1">
      <alignment horizontal="center" textRotation="90"/>
    </xf>
    <xf numFmtId="0" fontId="2" fillId="2" borderId="36" xfId="0" applyFont="1" applyFill="1" applyBorder="1" applyAlignment="1" applyProtection="1">
      <alignment horizontal="center" wrapText="1"/>
    </xf>
    <xf numFmtId="0" fontId="2" fillId="2" borderId="33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9" fillId="2" borderId="26" xfId="0" applyFont="1" applyFill="1" applyBorder="1" applyAlignment="1" applyProtection="1">
      <alignment horizontal="center" wrapText="1"/>
    </xf>
    <xf numFmtId="0" fontId="9" fillId="2" borderId="27" xfId="0" applyFont="1" applyFill="1" applyBorder="1" applyAlignment="1" applyProtection="1">
      <alignment horizontal="center" wrapText="1"/>
    </xf>
    <xf numFmtId="0" fontId="9" fillId="2" borderId="28" xfId="0" applyFont="1" applyFill="1" applyBorder="1" applyAlignment="1" applyProtection="1">
      <alignment horizontal="center" wrapText="1"/>
    </xf>
    <xf numFmtId="0" fontId="10" fillId="2" borderId="16" xfId="0" applyFont="1" applyFill="1" applyBorder="1" applyAlignment="1" applyProtection="1">
      <alignment horizontal="center" wrapText="1"/>
    </xf>
    <xf numFmtId="0" fontId="18" fillId="2" borderId="26" xfId="0" applyFont="1" applyFill="1" applyBorder="1" applyAlignment="1" applyProtection="1">
      <alignment horizontal="center" wrapText="1"/>
    </xf>
    <xf numFmtId="0" fontId="18" fillId="2" borderId="27" xfId="0" applyFont="1" applyFill="1" applyBorder="1" applyAlignment="1" applyProtection="1">
      <alignment horizontal="center" wrapText="1"/>
    </xf>
    <xf numFmtId="0" fontId="18" fillId="2" borderId="29" xfId="0" applyFont="1" applyFill="1" applyBorder="1" applyAlignment="1" applyProtection="1">
      <alignment horizontal="center" wrapText="1"/>
    </xf>
    <xf numFmtId="0" fontId="13" fillId="2" borderId="15" xfId="0" applyFont="1" applyFill="1" applyBorder="1" applyAlignment="1" applyProtection="1">
      <alignment horizontal="center" wrapText="1"/>
    </xf>
    <xf numFmtId="0" fontId="13" fillId="2" borderId="16" xfId="0" applyFont="1" applyFill="1" applyBorder="1" applyAlignment="1" applyProtection="1">
      <alignment horizontal="center" wrapText="1"/>
    </xf>
    <xf numFmtId="0" fontId="13" fillId="2" borderId="26" xfId="0" applyFont="1" applyFill="1" applyBorder="1" applyAlignment="1" applyProtection="1">
      <alignment horizontal="center" wrapText="1"/>
    </xf>
    <xf numFmtId="0" fontId="13" fillId="2" borderId="27" xfId="0" applyFont="1" applyFill="1" applyBorder="1" applyAlignment="1" applyProtection="1">
      <alignment horizontal="center" wrapText="1"/>
    </xf>
    <xf numFmtId="0" fontId="13" fillId="2" borderId="28" xfId="0" applyFont="1" applyFill="1" applyBorder="1" applyAlignment="1" applyProtection="1">
      <alignment horizontal="center" wrapText="1"/>
    </xf>
    <xf numFmtId="0" fontId="13" fillId="2" borderId="15" xfId="0" applyFont="1" applyFill="1" applyBorder="1" applyAlignment="1">
      <alignment horizontal="center" wrapText="1"/>
    </xf>
    <xf numFmtId="0" fontId="13" fillId="2" borderId="17" xfId="0" applyFont="1" applyFill="1" applyBorder="1" applyAlignment="1">
      <alignment horizontal="center" wrapText="1"/>
    </xf>
    <xf numFmtId="0" fontId="13" fillId="2" borderId="16" xfId="0" applyFont="1" applyFill="1" applyBorder="1" applyAlignment="1">
      <alignment horizontal="center" wrapText="1"/>
    </xf>
    <xf numFmtId="0" fontId="13" fillId="2" borderId="17" xfId="0" applyFont="1" applyFill="1" applyBorder="1" applyAlignment="1" applyProtection="1">
      <alignment horizontal="center" wrapText="1"/>
    </xf>
    <xf numFmtId="0" fontId="2" fillId="2" borderId="26" xfId="0" applyFont="1" applyFill="1" applyBorder="1" applyAlignment="1" applyProtection="1">
      <alignment horizontal="center" wrapText="1"/>
    </xf>
    <xf numFmtId="0" fontId="2" fillId="2" borderId="27" xfId="0" applyFont="1" applyFill="1" applyBorder="1" applyAlignment="1" applyProtection="1">
      <alignment horizontal="center" wrapText="1"/>
    </xf>
    <xf numFmtId="0" fontId="2" fillId="2" borderId="29" xfId="0" applyFont="1" applyFill="1" applyBorder="1" applyAlignment="1" applyProtection="1">
      <alignment horizontal="center" wrapText="1"/>
    </xf>
    <xf numFmtId="0" fontId="13" fillId="2" borderId="32" xfId="0" applyFont="1" applyFill="1" applyBorder="1" applyAlignment="1" applyProtection="1">
      <alignment horizontal="center" wrapText="1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18" borderId="3" xfId="0" applyFont="1" applyFill="1" applyBorder="1" applyAlignment="1">
      <alignment horizontal="left"/>
    </xf>
    <xf numFmtId="0" fontId="2" fillId="18" borderId="4" xfId="0" applyFont="1" applyFill="1" applyBorder="1" applyAlignment="1">
      <alignment horizontal="left"/>
    </xf>
    <xf numFmtId="0" fontId="0" fillId="14" borderId="3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27" fillId="2" borderId="3" xfId="0" applyFont="1" applyFill="1" applyBorder="1" applyAlignment="1">
      <alignment horizontal="center" vertical="top" wrapText="1"/>
    </xf>
    <xf numFmtId="0" fontId="27" fillId="2" borderId="2" xfId="0" applyFont="1" applyFill="1" applyBorder="1" applyAlignment="1">
      <alignment horizontal="center" vertical="top" wrapText="1"/>
    </xf>
    <xf numFmtId="0" fontId="27" fillId="2" borderId="4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30" fillId="15" borderId="5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/>
    </xf>
    <xf numFmtId="0" fontId="22" fillId="6" borderId="7" xfId="0" applyFont="1" applyFill="1" applyBorder="1" applyAlignment="1">
      <alignment horizontal="center"/>
    </xf>
    <xf numFmtId="0" fontId="30" fillId="15" borderId="1" xfId="0" applyFont="1" applyFill="1" applyBorder="1" applyAlignment="1">
      <alignment horizontal="left" vertical="center" wrapText="1"/>
    </xf>
    <xf numFmtId="0" fontId="0" fillId="14" borderId="13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30" fillId="15" borderId="9" xfId="0" applyFont="1" applyFill="1" applyBorder="1" applyAlignment="1">
      <alignment horizontal="left" vertical="center" wrapText="1"/>
    </xf>
    <xf numFmtId="0" fontId="30" fillId="15" borderId="11" xfId="0" applyFont="1" applyFill="1" applyBorder="1" applyAlignment="1">
      <alignment horizontal="left" vertical="center" wrapText="1"/>
    </xf>
    <xf numFmtId="0" fontId="30" fillId="15" borderId="6" xfId="0" applyFont="1" applyFill="1" applyBorder="1" applyAlignment="1">
      <alignment horizontal="left" vertical="center" wrapText="1"/>
    </xf>
    <xf numFmtId="0" fontId="30" fillId="15" borderId="7" xfId="0" applyFont="1" applyFill="1" applyBorder="1" applyAlignment="1">
      <alignment horizontal="left" vertical="center" wrapText="1"/>
    </xf>
    <xf numFmtId="0" fontId="0" fillId="14" borderId="9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19" borderId="3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33" fillId="6" borderId="3" xfId="0" applyFont="1" applyFill="1" applyBorder="1" applyAlignment="1">
      <alignment horizontal="left" vertical="top" wrapText="1"/>
    </xf>
    <xf numFmtId="0" fontId="33" fillId="6" borderId="2" xfId="0" applyFont="1" applyFill="1" applyBorder="1" applyAlignment="1">
      <alignment horizontal="left" vertical="top" wrapText="1"/>
    </xf>
    <xf numFmtId="0" fontId="2" fillId="18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center" wrapText="1"/>
    </xf>
    <xf numFmtId="0" fontId="2" fillId="21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textRotation="90" wrapText="1"/>
    </xf>
    <xf numFmtId="0" fontId="2" fillId="2" borderId="5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0" fillId="15" borderId="0" xfId="0" applyFont="1" applyFill="1" applyBorder="1" applyAlignment="1">
      <alignment horizontal="left" vertical="center" wrapText="1"/>
    </xf>
    <xf numFmtId="0" fontId="30" fillId="15" borderId="39" xfId="0" applyFont="1" applyFill="1" applyBorder="1" applyAlignment="1">
      <alignment horizontal="left" vertical="center" wrapText="1"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17" borderId="10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wrapText="1"/>
    </xf>
    <xf numFmtId="0" fontId="27" fillId="0" borderId="3" xfId="0" applyFont="1" applyBorder="1" applyAlignment="1">
      <alignment horizontal="center" vertical="center"/>
    </xf>
    <xf numFmtId="0" fontId="27" fillId="0" borderId="1" xfId="0" applyFont="1" applyBorder="1"/>
    <xf numFmtId="0" fontId="27" fillId="0" borderId="3" xfId="0" applyFont="1" applyFill="1" applyBorder="1" applyAlignment="1">
      <alignment horizontal="center" vertical="center"/>
    </xf>
    <xf numFmtId="0" fontId="0" fillId="17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3" xfId="0" applyFont="1" applyBorder="1" applyAlignment="1">
      <alignment horizontal="center" vertical="center"/>
    </xf>
    <xf numFmtId="0" fontId="0" fillId="17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center" wrapText="1"/>
    </xf>
    <xf numFmtId="0" fontId="24" fillId="17" borderId="1" xfId="0" applyFont="1" applyFill="1" applyBorder="1" applyAlignment="1">
      <alignment vertical="top" wrapText="1"/>
    </xf>
    <xf numFmtId="0" fontId="0" fillId="17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17" borderId="10" xfId="0" applyFont="1" applyFill="1" applyBorder="1" applyAlignment="1">
      <alignment horizontal="left" vertical="top" wrapText="1"/>
    </xf>
    <xf numFmtId="0" fontId="0" fillId="17" borderId="1" xfId="0" applyFont="1" applyFill="1" applyBorder="1" applyAlignment="1">
      <alignment horizontal="left" vertical="center" wrapText="1"/>
    </xf>
    <xf numFmtId="0" fontId="33" fillId="6" borderId="1" xfId="0" applyFont="1" applyFill="1" applyBorder="1" applyAlignment="1">
      <alignment vertical="center" wrapText="1"/>
    </xf>
    <xf numFmtId="0" fontId="33" fillId="6" borderId="3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12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textRotation="90" wrapText="1"/>
    </xf>
    <xf numFmtId="0" fontId="2" fillId="2" borderId="7" xfId="0" applyFont="1" applyFill="1" applyBorder="1" applyAlignment="1">
      <alignment horizontal="center" textRotation="90" wrapText="1"/>
    </xf>
    <xf numFmtId="0" fontId="38" fillId="2" borderId="1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16" borderId="5" xfId="0" applyFont="1" applyFill="1" applyBorder="1" applyAlignment="1">
      <alignment horizontal="left" vertical="center" wrapText="1"/>
    </xf>
    <xf numFmtId="0" fontId="27" fillId="16" borderId="39" xfId="0" applyFont="1" applyFill="1" applyBorder="1" applyAlignment="1">
      <alignment horizontal="center" vertical="center" wrapText="1"/>
    </xf>
    <xf numFmtId="0" fontId="0" fillId="25" borderId="5" xfId="0" applyFont="1" applyFill="1" applyBorder="1" applyAlignment="1">
      <alignment horizontal="left" vertical="center" wrapText="1"/>
    </xf>
    <xf numFmtId="0" fontId="0" fillId="25" borderId="39" xfId="0" applyFont="1" applyFill="1" applyBorder="1" applyAlignment="1">
      <alignment horizontal="center" vertical="center" wrapText="1"/>
    </xf>
    <xf numFmtId="0" fontId="2" fillId="15" borderId="5" xfId="0" applyFont="1" applyFill="1" applyBorder="1" applyAlignment="1">
      <alignment horizontal="left" vertical="center" wrapText="1"/>
    </xf>
    <xf numFmtId="0" fontId="12" fillId="18" borderId="1" xfId="0" applyFont="1" applyFill="1" applyBorder="1" applyAlignment="1">
      <alignment horizontal="left" vertical="top" wrapText="1"/>
    </xf>
    <xf numFmtId="0" fontId="12" fillId="18" borderId="2" xfId="0" applyFont="1" applyFill="1" applyBorder="1" applyAlignment="1">
      <alignment horizontal="center" vertical="center" wrapText="1"/>
    </xf>
    <xf numFmtId="0" fontId="24" fillId="24" borderId="5" xfId="0" applyFont="1" applyFill="1" applyBorder="1" applyAlignment="1">
      <alignment horizontal="left" vertical="top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vertical="center"/>
    </xf>
    <xf numFmtId="0" fontId="24" fillId="25" borderId="5" xfId="0" applyFont="1" applyFill="1" applyBorder="1" applyAlignment="1">
      <alignment horizontal="left" vertical="top" wrapText="1"/>
    </xf>
    <xf numFmtId="0" fontId="12" fillId="23" borderId="11" xfId="0" applyFont="1" applyFill="1" applyBorder="1" applyAlignment="1">
      <alignment horizontal="right" vertical="center" wrapText="1"/>
    </xf>
    <xf numFmtId="0" fontId="24" fillId="23" borderId="0" xfId="0" applyFont="1" applyFill="1" applyAlignment="1">
      <alignment horizontal="center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24" fillId="23" borderId="14" xfId="0" applyFont="1" applyFill="1" applyBorder="1" applyAlignment="1">
      <alignment horizontal="center" vertical="center" wrapText="1"/>
    </xf>
    <xf numFmtId="0" fontId="0" fillId="16" borderId="5" xfId="0" applyFont="1" applyFill="1" applyBorder="1" applyAlignment="1">
      <alignment horizontal="left" vertical="center"/>
    </xf>
    <xf numFmtId="0" fontId="23" fillId="22" borderId="0" xfId="0" applyFont="1" applyFill="1" applyBorder="1" applyAlignment="1">
      <alignment horizontal="center" vertical="center" wrapText="1"/>
    </xf>
    <xf numFmtId="0" fontId="0" fillId="20" borderId="12" xfId="0" applyFill="1" applyBorder="1"/>
    <xf numFmtId="0" fontId="39" fillId="0" borderId="12" xfId="0" applyFont="1" applyFill="1" applyBorder="1"/>
    <xf numFmtId="0" fontId="37" fillId="15" borderId="13" xfId="0" applyFont="1" applyFill="1" applyBorder="1" applyAlignment="1">
      <alignment horizontal="center" vertical="center" wrapText="1"/>
    </xf>
    <xf numFmtId="0" fontId="37" fillId="15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textRotation="90" wrapText="1"/>
    </xf>
    <xf numFmtId="0" fontId="15" fillId="2" borderId="1" xfId="0" applyFont="1" applyFill="1" applyBorder="1" applyAlignment="1">
      <alignment horizontal="center" vertical="center" wrapText="1"/>
    </xf>
  </cellXfs>
  <cellStyles count="53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Hyperlink" xfId="2" builtinId="8"/>
    <cellStyle name="Normal" xfId="0" builtinId="0"/>
    <cellStyle name="Percent" xfId="1" builtinId="5"/>
  </cellStyles>
  <dxfs count="849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solid">
          <fgColor indexed="64"/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CC0DA"/>
      <color rgb="FF352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L4 Chemical Peel'!A1"/><Relationship Id="rId2" Type="http://schemas.openxmlformats.org/officeDocument/2006/relationships/hyperlink" Target="#'L4 Micro Needling'!A1"/><Relationship Id="rId3" Type="http://schemas.openxmlformats.org/officeDocument/2006/relationships/hyperlink" Target="#'L4 Blemish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3</xdr:col>
      <xdr:colOff>581025</xdr:colOff>
      <xdr:row>6</xdr:row>
      <xdr:rowOff>142875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19125" y="638175"/>
          <a:ext cx="1790700" cy="60960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Chemical</a:t>
          </a:r>
          <a:r>
            <a:rPr lang="en-US" sz="1600" b="1" baseline="0"/>
            <a:t> Skin Peel</a:t>
          </a:r>
          <a:endParaRPr lang="en-US" sz="1600" b="1"/>
        </a:p>
      </xdr:txBody>
    </xdr:sp>
    <xdr:clientData/>
  </xdr:twoCellAnchor>
  <xdr:twoCellAnchor>
    <xdr:from>
      <xdr:col>5</xdr:col>
      <xdr:colOff>9525</xdr:colOff>
      <xdr:row>3</xdr:row>
      <xdr:rowOff>9525</xdr:rowOff>
    </xdr:from>
    <xdr:to>
      <xdr:col>7</xdr:col>
      <xdr:colOff>581025</xdr:colOff>
      <xdr:row>6</xdr:row>
      <xdr:rowOff>133350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3057525" y="628650"/>
          <a:ext cx="1790700" cy="60960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Micro</a:t>
          </a:r>
          <a:r>
            <a:rPr lang="en-US" sz="1600" b="1" baseline="0"/>
            <a:t>-Needling</a:t>
          </a:r>
          <a:endParaRPr lang="en-US" sz="1600" b="1"/>
        </a:p>
      </xdr:txBody>
    </xdr:sp>
    <xdr:clientData/>
  </xdr:twoCellAnchor>
  <xdr:twoCellAnchor>
    <xdr:from>
      <xdr:col>1</xdr:col>
      <xdr:colOff>9525</xdr:colOff>
      <xdr:row>8</xdr:row>
      <xdr:rowOff>28575</xdr:rowOff>
    </xdr:from>
    <xdr:to>
      <xdr:col>3</xdr:col>
      <xdr:colOff>581025</xdr:colOff>
      <xdr:row>11</xdr:row>
      <xdr:rowOff>152400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619125" y="1457325"/>
          <a:ext cx="1790700" cy="609600"/>
        </a:xfrm>
        <a:prstGeom prst="roundRect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/>
            <a:t>Blemish</a:t>
          </a:r>
          <a:r>
            <a:rPr lang="en-US" sz="1600" b="1" baseline="0"/>
            <a:t> Removal</a:t>
          </a:r>
          <a:endParaRPr lang="en-US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0</xdr:row>
      <xdr:rowOff>0</xdr:rowOff>
    </xdr:from>
    <xdr:to>
      <xdr:col>19</xdr:col>
      <xdr:colOff>161925</xdr:colOff>
      <xdr:row>3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810500" y="0"/>
          <a:ext cx="1314450" cy="62865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/>
            <a:t>RETURN TO MAIN MENU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showGridLines="0" showRowColHeaders="0" workbookViewId="0"/>
  </sheetViews>
  <sheetFormatPr baseColWidth="10" defaultColWidth="8.83203125" defaultRowHeight="12" x14ac:dyDescent="0"/>
  <sheetData>
    <row r="2" spans="1:9" ht="21">
      <c r="A2" s="404" t="s">
        <v>345</v>
      </c>
      <c r="B2" s="404"/>
      <c r="C2" s="404"/>
      <c r="D2" s="404"/>
      <c r="E2" s="404"/>
      <c r="F2" s="404"/>
      <c r="G2" s="404"/>
      <c r="H2" s="404"/>
      <c r="I2" s="404"/>
    </row>
    <row r="15" spans="1:9" ht="42" customHeight="1">
      <c r="A15" s="405" t="s">
        <v>34</v>
      </c>
      <c r="B15" s="405"/>
      <c r="C15" s="405"/>
      <c r="D15" s="405"/>
      <c r="E15" s="405"/>
      <c r="F15" s="405"/>
      <c r="G15" s="405"/>
      <c r="H15" s="405"/>
      <c r="I15" s="405"/>
    </row>
  </sheetData>
  <mergeCells count="2">
    <mergeCell ref="A2:I2"/>
    <mergeCell ref="A15:I1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1"/>
  <sheetViews>
    <sheetView workbookViewId="0">
      <selection activeCell="A13" sqref="A13"/>
    </sheetView>
  </sheetViews>
  <sheetFormatPr baseColWidth="10" defaultColWidth="8.83203125" defaultRowHeight="12" x14ac:dyDescent="0"/>
  <cols>
    <col min="1" max="1" width="5.1640625" customWidth="1"/>
    <col min="2" max="2" width="30.83203125" customWidth="1"/>
    <col min="3" max="3" width="16.1640625" bestFit="1" customWidth="1"/>
    <col min="4" max="4" width="6.5" customWidth="1"/>
    <col min="5" max="10" width="5.6640625" bestFit="1" customWidth="1"/>
    <col min="11" max="12" width="5.6640625" customWidth="1"/>
    <col min="13" max="13" width="4.5" customWidth="1"/>
    <col min="14" max="14" width="3.33203125" bestFit="1" customWidth="1"/>
    <col min="15" max="15" width="5.6640625" bestFit="1" customWidth="1"/>
    <col min="16" max="17" width="3.33203125" bestFit="1" customWidth="1"/>
    <col min="18" max="18" width="4.5" customWidth="1"/>
    <col min="19" max="19" width="5.6640625" bestFit="1" customWidth="1"/>
    <col min="20" max="38" width="4.5" customWidth="1"/>
    <col min="39" max="39" width="5.6640625" bestFit="1" customWidth="1"/>
    <col min="40" max="42" width="4.5" customWidth="1"/>
    <col min="43" max="43" width="9" customWidth="1"/>
    <col min="44" max="44" width="4.5" customWidth="1"/>
    <col min="45" max="47" width="5.6640625" customWidth="1"/>
    <col min="48" max="53" width="4.5" customWidth="1"/>
    <col min="54" max="54" width="5.33203125" bestFit="1" customWidth="1"/>
    <col min="55" max="56" width="4.5" customWidth="1"/>
    <col min="57" max="57" width="8.1640625" bestFit="1" customWidth="1"/>
    <col min="58" max="59" width="4.5" customWidth="1"/>
    <col min="60" max="60" width="5.6640625" bestFit="1" customWidth="1"/>
    <col min="61" max="65" width="4.5" customWidth="1"/>
    <col min="66" max="67" width="5.83203125" style="70" customWidth="1"/>
    <col min="68" max="98" width="2" style="70" hidden="1" customWidth="1"/>
    <col min="99" max="99" width="3" style="70" hidden="1" customWidth="1"/>
    <col min="100" max="100" width="3.33203125" style="70" customWidth="1"/>
    <col min="101" max="101" width="4.5" style="70" customWidth="1"/>
    <col min="102" max="102" width="6" style="70" customWidth="1"/>
    <col min="103" max="114" width="6" style="70" hidden="1" customWidth="1"/>
    <col min="115" max="117" width="2" style="70" hidden="1" customWidth="1"/>
    <col min="118" max="118" width="3.33203125" style="70" customWidth="1"/>
    <col min="119" max="119" width="4.1640625" style="70" customWidth="1"/>
    <col min="120" max="120" width="5" style="70" customWidth="1"/>
    <col min="121" max="121" width="2" style="70" customWidth="1"/>
    <col min="122" max="126" width="2" style="70" hidden="1" customWidth="1"/>
    <col min="127" max="127" width="3.33203125" style="70" customWidth="1"/>
    <col min="128" max="128" width="4.5" style="70" customWidth="1"/>
    <col min="129" max="129" width="5.83203125" style="70" customWidth="1"/>
    <col min="130" max="135" width="2" style="70" hidden="1" customWidth="1"/>
    <col min="136" max="136" width="3.33203125" style="70" customWidth="1"/>
    <col min="137" max="138" width="5.83203125" style="70" customWidth="1"/>
    <col min="139" max="143" width="2" hidden="1" customWidth="1"/>
  </cols>
  <sheetData>
    <row r="1" spans="1:143" ht="15">
      <c r="A1" s="18"/>
      <c r="B1" s="19" t="s">
        <v>7</v>
      </c>
      <c r="C1" s="1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02"/>
      <c r="BO1" s="102"/>
      <c r="BP1" s="102"/>
      <c r="BQ1" s="102"/>
    </row>
    <row r="2" spans="1:143" ht="18">
      <c r="A2" s="162"/>
      <c r="B2" s="162" t="s">
        <v>48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</row>
    <row r="3" spans="1:143" ht="13.5" customHeight="1">
      <c r="A3" s="18"/>
      <c r="B3" s="17" t="s">
        <v>47</v>
      </c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02"/>
      <c r="BO3" s="102"/>
      <c r="BP3" s="102"/>
      <c r="BQ3" s="102"/>
    </row>
    <row r="4" spans="1:143" ht="13.5" customHeight="1">
      <c r="A4" s="18"/>
      <c r="B4" s="17" t="s">
        <v>11</v>
      </c>
      <c r="C4" s="17"/>
      <c r="D4" s="16"/>
      <c r="E4" s="16"/>
      <c r="F4" s="17" t="s">
        <v>6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02"/>
      <c r="BO4" s="102"/>
      <c r="BP4" s="102"/>
      <c r="BQ4" s="102"/>
    </row>
    <row r="5" spans="1:143" ht="13.5" customHeight="1">
      <c r="A5" s="18"/>
      <c r="B5" s="17" t="s">
        <v>12</v>
      </c>
      <c r="C5" s="17"/>
      <c r="D5" s="16"/>
      <c r="E5" s="16"/>
      <c r="F5" s="17" t="s">
        <v>5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02"/>
      <c r="BO5" s="102"/>
      <c r="BP5" s="102"/>
      <c r="BQ5" s="102"/>
    </row>
    <row r="6" spans="1:143" ht="13.5" customHeight="1" thickBot="1">
      <c r="A6" s="18"/>
      <c r="B6" s="17" t="s">
        <v>4</v>
      </c>
      <c r="C6" s="17"/>
      <c r="D6" s="16"/>
      <c r="E6" s="16"/>
      <c r="F6" s="17" t="s">
        <v>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02"/>
      <c r="BO6" s="102"/>
      <c r="BP6" s="102"/>
      <c r="BQ6" s="102"/>
    </row>
    <row r="7" spans="1:143" ht="94.5" customHeight="1" thickBot="1">
      <c r="A7" s="160"/>
      <c r="B7" s="14" t="s">
        <v>2</v>
      </c>
      <c r="C7" s="14"/>
      <c r="D7" s="421" t="s">
        <v>22</v>
      </c>
      <c r="E7" s="422"/>
      <c r="F7" s="423" t="s">
        <v>9</v>
      </c>
      <c r="G7" s="423"/>
      <c r="H7" s="423"/>
      <c r="I7" s="423"/>
      <c r="J7" s="423"/>
      <c r="K7" s="440" t="s">
        <v>10</v>
      </c>
      <c r="L7" s="441"/>
      <c r="M7" s="442"/>
      <c r="N7" s="433" t="s">
        <v>78</v>
      </c>
      <c r="O7" s="434"/>
      <c r="P7" s="434"/>
      <c r="Q7" s="435"/>
      <c r="R7" s="436" t="s">
        <v>79</v>
      </c>
      <c r="S7" s="437"/>
      <c r="T7" s="438" t="s">
        <v>80</v>
      </c>
      <c r="U7" s="438"/>
      <c r="V7" s="438"/>
      <c r="W7" s="424" t="s">
        <v>81</v>
      </c>
      <c r="X7" s="425"/>
      <c r="Y7" s="425"/>
      <c r="Z7" s="425"/>
      <c r="AA7" s="426"/>
      <c r="AB7" s="432" t="s">
        <v>82</v>
      </c>
      <c r="AC7" s="432"/>
      <c r="AD7" s="432"/>
      <c r="AE7" s="432"/>
      <c r="AF7" s="432"/>
      <c r="AG7" s="432"/>
      <c r="AH7" s="432"/>
      <c r="AI7" s="439"/>
      <c r="AJ7" s="431" t="s">
        <v>83</v>
      </c>
      <c r="AK7" s="432"/>
      <c r="AL7" s="432"/>
      <c r="AM7" s="431" t="s">
        <v>84</v>
      </c>
      <c r="AN7" s="432"/>
      <c r="AO7" s="432"/>
      <c r="AP7" s="443"/>
      <c r="AQ7" s="159" t="s">
        <v>85</v>
      </c>
      <c r="AR7" s="427" t="s">
        <v>86</v>
      </c>
      <c r="AS7" s="427"/>
      <c r="AT7" s="427"/>
      <c r="AU7" s="427"/>
      <c r="AV7" s="427"/>
      <c r="AW7" s="428" t="s">
        <v>23</v>
      </c>
      <c r="AX7" s="429"/>
      <c r="AY7" s="429"/>
      <c r="AZ7" s="429"/>
      <c r="BA7" s="430"/>
      <c r="BB7" s="114" t="s">
        <v>43</v>
      </c>
      <c r="BC7" s="410" t="s">
        <v>87</v>
      </c>
      <c r="BD7" s="411"/>
      <c r="BE7" s="411"/>
      <c r="BF7" s="411"/>
      <c r="BG7" s="411"/>
      <c r="BH7" s="411"/>
      <c r="BI7" s="411"/>
      <c r="BJ7" s="411"/>
      <c r="BK7" s="412"/>
      <c r="BL7" s="413" t="s">
        <v>8</v>
      </c>
      <c r="BM7" s="415" t="s">
        <v>91</v>
      </c>
      <c r="BN7" s="415" t="s">
        <v>92</v>
      </c>
      <c r="BO7" s="71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406" t="s">
        <v>94</v>
      </c>
      <c r="CW7" s="406" t="s">
        <v>95</v>
      </c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406"/>
      <c r="DL7" s="165"/>
      <c r="DM7" s="165"/>
      <c r="DN7" s="419" t="s">
        <v>98</v>
      </c>
      <c r="DO7" s="419" t="s">
        <v>38</v>
      </c>
      <c r="DP7" s="173"/>
      <c r="DQ7" s="419"/>
      <c r="DR7" s="419"/>
      <c r="DS7" s="173"/>
      <c r="DT7" s="174"/>
      <c r="DU7" s="174"/>
      <c r="DV7" s="174"/>
      <c r="DW7" s="408" t="s">
        <v>35</v>
      </c>
      <c r="DX7" s="408" t="s">
        <v>36</v>
      </c>
      <c r="DY7" s="87"/>
      <c r="DZ7" s="88"/>
      <c r="EA7" s="88"/>
      <c r="EB7" s="88"/>
      <c r="EC7" s="88"/>
      <c r="ED7" s="88"/>
      <c r="EE7" s="88"/>
      <c r="EF7" s="417" t="s">
        <v>40</v>
      </c>
      <c r="EG7" s="417" t="s">
        <v>41</v>
      </c>
      <c r="EH7" s="93"/>
      <c r="EI7" s="94"/>
      <c r="EJ7" s="94"/>
      <c r="EK7" s="94"/>
      <c r="EL7" s="95"/>
      <c r="EM7" s="95"/>
    </row>
    <row r="8" spans="1:143" ht="188.25" customHeight="1">
      <c r="A8" s="15"/>
      <c r="B8" s="14"/>
      <c r="C8" s="14"/>
      <c r="D8" s="161" t="s">
        <v>13</v>
      </c>
      <c r="E8" s="145" t="s">
        <v>77</v>
      </c>
      <c r="F8" s="143" t="s">
        <v>49</v>
      </c>
      <c r="G8" s="144" t="s">
        <v>50</v>
      </c>
      <c r="H8" s="144" t="s">
        <v>51</v>
      </c>
      <c r="I8" s="144" t="s">
        <v>52</v>
      </c>
      <c r="J8" s="149" t="s">
        <v>53</v>
      </c>
      <c r="K8" s="152" t="s">
        <v>54</v>
      </c>
      <c r="L8" s="151" t="s">
        <v>55</v>
      </c>
      <c r="M8" s="153" t="s">
        <v>56</v>
      </c>
      <c r="N8" s="55" t="s">
        <v>13</v>
      </c>
      <c r="O8" s="53" t="s">
        <v>57</v>
      </c>
      <c r="P8" s="53" t="s">
        <v>21</v>
      </c>
      <c r="Q8" s="56" t="s">
        <v>58</v>
      </c>
      <c r="R8" s="57" t="s">
        <v>13</v>
      </c>
      <c r="S8" s="155" t="s">
        <v>59</v>
      </c>
      <c r="T8" s="49" t="s">
        <v>13</v>
      </c>
      <c r="U8" s="50" t="s">
        <v>60</v>
      </c>
      <c r="V8" s="51" t="s">
        <v>24</v>
      </c>
      <c r="W8" s="35" t="s">
        <v>13</v>
      </c>
      <c r="X8" s="110" t="s">
        <v>14</v>
      </c>
      <c r="Y8" s="110" t="s">
        <v>15</v>
      </c>
      <c r="Z8" s="110" t="s">
        <v>16</v>
      </c>
      <c r="AA8" s="47" t="s">
        <v>20</v>
      </c>
      <c r="AB8" s="49" t="s">
        <v>25</v>
      </c>
      <c r="AC8" s="49" t="s">
        <v>26</v>
      </c>
      <c r="AD8" s="49" t="s">
        <v>27</v>
      </c>
      <c r="AE8" s="49" t="s">
        <v>28</v>
      </c>
      <c r="AF8" s="52" t="s">
        <v>29</v>
      </c>
      <c r="AG8" s="53" t="s">
        <v>30</v>
      </c>
      <c r="AH8" s="52" t="s">
        <v>31</v>
      </c>
      <c r="AI8" s="54" t="s">
        <v>32</v>
      </c>
      <c r="AJ8" s="62" t="s">
        <v>13</v>
      </c>
      <c r="AK8" s="156" t="s">
        <v>62</v>
      </c>
      <c r="AL8" s="156" t="s">
        <v>63</v>
      </c>
      <c r="AM8" s="55" t="s">
        <v>67</v>
      </c>
      <c r="AN8" s="53" t="s">
        <v>68</v>
      </c>
      <c r="AO8" s="53" t="s">
        <v>69</v>
      </c>
      <c r="AP8" s="56" t="s">
        <v>70</v>
      </c>
      <c r="AQ8" s="56" t="s">
        <v>64</v>
      </c>
      <c r="AR8" s="157" t="s">
        <v>13</v>
      </c>
      <c r="AS8" s="64" t="s">
        <v>71</v>
      </c>
      <c r="AT8" s="64" t="s">
        <v>65</v>
      </c>
      <c r="AU8" s="65" t="s">
        <v>66</v>
      </c>
      <c r="AV8" s="65" t="s">
        <v>20</v>
      </c>
      <c r="AW8" s="82" t="s">
        <v>13</v>
      </c>
      <c r="AX8" s="83" t="s">
        <v>17</v>
      </c>
      <c r="AY8" s="83" t="s">
        <v>18</v>
      </c>
      <c r="AZ8" s="83" t="s">
        <v>19</v>
      </c>
      <c r="BA8" s="84" t="s">
        <v>33</v>
      </c>
      <c r="BB8" s="115" t="s">
        <v>44</v>
      </c>
      <c r="BC8" s="67" t="s">
        <v>13</v>
      </c>
      <c r="BD8" s="66" t="s">
        <v>72</v>
      </c>
      <c r="BE8" s="163" t="s">
        <v>73</v>
      </c>
      <c r="BF8" s="163" t="s">
        <v>74</v>
      </c>
      <c r="BG8" s="66" t="s">
        <v>88</v>
      </c>
      <c r="BH8" s="163" t="s">
        <v>75</v>
      </c>
      <c r="BI8" s="66" t="s">
        <v>76</v>
      </c>
      <c r="BJ8" s="66" t="s">
        <v>89</v>
      </c>
      <c r="BK8" s="68" t="s">
        <v>90</v>
      </c>
      <c r="BL8" s="414"/>
      <c r="BM8" s="416"/>
      <c r="BN8" s="416"/>
      <c r="BO8" s="73" t="s">
        <v>93</v>
      </c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407"/>
      <c r="CW8" s="407"/>
      <c r="CX8" s="166" t="s">
        <v>97</v>
      </c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407"/>
      <c r="DL8" s="167"/>
      <c r="DM8" s="167"/>
      <c r="DN8" s="420"/>
      <c r="DO8" s="420"/>
      <c r="DP8" s="175" t="s">
        <v>39</v>
      </c>
      <c r="DQ8" s="420"/>
      <c r="DR8" s="420"/>
      <c r="DS8" s="175"/>
      <c r="DT8" s="176"/>
      <c r="DU8" s="176"/>
      <c r="DV8" s="176"/>
      <c r="DW8" s="409"/>
      <c r="DX8" s="409"/>
      <c r="DY8" s="89" t="s">
        <v>37</v>
      </c>
      <c r="DZ8" s="90"/>
      <c r="EA8" s="90"/>
      <c r="EB8" s="90"/>
      <c r="EC8" s="90"/>
      <c r="ED8" s="90"/>
      <c r="EE8" s="90"/>
      <c r="EF8" s="418"/>
      <c r="EG8" s="418"/>
      <c r="EH8" s="96" t="s">
        <v>42</v>
      </c>
      <c r="EI8" s="97"/>
      <c r="EJ8" s="97"/>
      <c r="EK8" s="97"/>
      <c r="EL8" s="95"/>
      <c r="EM8" s="95"/>
    </row>
    <row r="9" spans="1:143">
      <c r="A9" s="5"/>
      <c r="B9" s="13" t="s">
        <v>1</v>
      </c>
      <c r="C9" s="13"/>
      <c r="D9" s="22">
        <v>3</v>
      </c>
      <c r="E9" s="21">
        <v>1</v>
      </c>
      <c r="F9" s="45">
        <v>1</v>
      </c>
      <c r="G9" s="12">
        <v>1</v>
      </c>
      <c r="H9" s="12">
        <v>1</v>
      </c>
      <c r="I9" s="12">
        <v>1</v>
      </c>
      <c r="J9" s="44">
        <v>1</v>
      </c>
      <c r="K9" s="22">
        <v>5</v>
      </c>
      <c r="L9" s="12">
        <v>5</v>
      </c>
      <c r="M9" s="44">
        <v>5</v>
      </c>
      <c r="N9" s="22">
        <v>3</v>
      </c>
      <c r="O9" s="12">
        <v>3</v>
      </c>
      <c r="P9" s="12">
        <v>3</v>
      </c>
      <c r="Q9" s="21">
        <v>2</v>
      </c>
      <c r="R9" s="22">
        <v>24</v>
      </c>
      <c r="S9" s="23">
        <v>8</v>
      </c>
      <c r="T9" s="45">
        <v>1</v>
      </c>
      <c r="U9" s="45">
        <v>2</v>
      </c>
      <c r="V9" s="44">
        <v>2</v>
      </c>
      <c r="W9" s="22">
        <v>4</v>
      </c>
      <c r="X9" s="12">
        <v>3</v>
      </c>
      <c r="Y9" s="12">
        <v>3</v>
      </c>
      <c r="Z9" s="12">
        <v>2</v>
      </c>
      <c r="AA9" s="21">
        <v>2</v>
      </c>
      <c r="AB9" s="45">
        <v>5</v>
      </c>
      <c r="AC9" s="45">
        <v>3</v>
      </c>
      <c r="AD9" s="45">
        <v>5</v>
      </c>
      <c r="AE9" s="45">
        <v>3</v>
      </c>
      <c r="AF9" s="45">
        <v>3</v>
      </c>
      <c r="AG9" s="45">
        <v>3</v>
      </c>
      <c r="AH9" s="45">
        <v>3</v>
      </c>
      <c r="AI9" s="23">
        <v>3</v>
      </c>
      <c r="AJ9" s="45">
        <v>5</v>
      </c>
      <c r="AK9" s="45">
        <v>4</v>
      </c>
      <c r="AL9" s="126">
        <v>3</v>
      </c>
      <c r="AM9" s="22">
        <v>2</v>
      </c>
      <c r="AN9" s="12">
        <v>2</v>
      </c>
      <c r="AO9" s="12">
        <v>2</v>
      </c>
      <c r="AP9" s="21">
        <v>2</v>
      </c>
      <c r="AQ9" s="21">
        <v>8</v>
      </c>
      <c r="AR9" s="45">
        <v>15</v>
      </c>
      <c r="AS9" s="12">
        <v>3</v>
      </c>
      <c r="AT9" s="44">
        <v>6</v>
      </c>
      <c r="AU9" s="44">
        <v>2</v>
      </c>
      <c r="AV9" s="44">
        <v>4</v>
      </c>
      <c r="AW9" s="22">
        <v>2</v>
      </c>
      <c r="AX9" s="12">
        <v>2</v>
      </c>
      <c r="AY9" s="12">
        <v>3</v>
      </c>
      <c r="AZ9" s="12">
        <v>3</v>
      </c>
      <c r="BA9" s="44">
        <v>2</v>
      </c>
      <c r="BB9" s="113"/>
      <c r="BC9" s="22">
        <v>10</v>
      </c>
      <c r="BD9" s="12">
        <v>3</v>
      </c>
      <c r="BE9" s="12">
        <v>2</v>
      </c>
      <c r="BF9" s="12">
        <v>3</v>
      </c>
      <c r="BG9" s="12">
        <v>3</v>
      </c>
      <c r="BH9" s="12">
        <v>1</v>
      </c>
      <c r="BI9" s="12">
        <v>3</v>
      </c>
      <c r="BJ9" s="12">
        <v>3</v>
      </c>
      <c r="BK9" s="21">
        <v>2</v>
      </c>
      <c r="BL9" s="45">
        <v>5</v>
      </c>
      <c r="BM9" s="75">
        <f>+D9+E9+F9+G9+H9+I9+J9+K9+L9+M9+N9+O9+P9+Q9+R9+S9+T9+U9+V9+AB9+AC9+AD9+AE9+AF9+AG9+AH9+AI9+AJ9+AK9+AL9+AM9+AN9+AO9+AP9+AQ9+BL9</f>
        <v>133</v>
      </c>
      <c r="BN9" s="76"/>
      <c r="BO9" s="76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168">
        <f>+D9+E9+F9+G9+H9+I9+J9+K9+L9+M9+W9+X9+Y9+Z9+AA9+BL9</f>
        <v>43</v>
      </c>
      <c r="CW9" s="168" t="s">
        <v>96</v>
      </c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77" t="e">
        <f>+#REF!+J9+W9+X9+Y9+AA9+#REF!+#REF!</f>
        <v>#REF!</v>
      </c>
      <c r="DO9" s="177"/>
      <c r="DP9" s="177"/>
      <c r="DQ9" s="177"/>
      <c r="DR9" s="177"/>
      <c r="DS9" s="177"/>
      <c r="DT9" s="177"/>
      <c r="DU9" s="177"/>
      <c r="DV9" s="177"/>
      <c r="DW9" s="91" t="e">
        <f>+#REF!+H9+AW9+AX9+AY9+AZ9+BA9</f>
        <v>#REF!</v>
      </c>
      <c r="DX9" s="91"/>
      <c r="DY9" s="91"/>
      <c r="DZ9" s="91"/>
      <c r="EA9" s="91"/>
      <c r="EB9" s="91"/>
      <c r="EC9" s="91"/>
      <c r="ED9" s="91"/>
      <c r="EE9" s="91"/>
      <c r="EF9" s="98" t="e">
        <f>+#REF!+I9+AR9+AS9+AT9+AV9</f>
        <v>#REF!</v>
      </c>
      <c r="EG9" s="98"/>
      <c r="EH9" s="98"/>
      <c r="EI9" s="98"/>
      <c r="EJ9" s="98"/>
      <c r="EK9" s="98"/>
      <c r="EL9" s="98"/>
      <c r="EM9" s="98"/>
    </row>
    <row r="10" spans="1:143">
      <c r="A10" s="11"/>
      <c r="B10" s="10" t="s">
        <v>0</v>
      </c>
      <c r="C10" s="10"/>
      <c r="D10" s="31"/>
      <c r="E10" s="30">
        <v>1</v>
      </c>
      <c r="F10" s="9">
        <v>1</v>
      </c>
      <c r="G10" s="7">
        <v>1</v>
      </c>
      <c r="H10" s="7">
        <v>1</v>
      </c>
      <c r="I10" s="7">
        <v>1</v>
      </c>
      <c r="J10" s="8">
        <v>1</v>
      </c>
      <c r="K10" s="31">
        <v>2</v>
      </c>
      <c r="L10" s="29">
        <v>2</v>
      </c>
      <c r="M10" s="34">
        <v>2</v>
      </c>
      <c r="N10" s="31"/>
      <c r="O10" s="29">
        <v>1</v>
      </c>
      <c r="P10" s="29">
        <v>1</v>
      </c>
      <c r="Q10" s="30">
        <v>1</v>
      </c>
      <c r="R10" s="24"/>
      <c r="S10" s="25">
        <v>4</v>
      </c>
      <c r="T10" s="9"/>
      <c r="U10" s="9">
        <v>1</v>
      </c>
      <c r="V10" s="8">
        <v>1</v>
      </c>
      <c r="W10" s="36"/>
      <c r="X10" s="29">
        <v>1</v>
      </c>
      <c r="Y10" s="29">
        <v>1</v>
      </c>
      <c r="Z10" s="29">
        <v>1</v>
      </c>
      <c r="AA10" s="30">
        <v>1</v>
      </c>
      <c r="AB10" s="9">
        <v>1</v>
      </c>
      <c r="AC10" s="9">
        <v>1</v>
      </c>
      <c r="AD10" s="9">
        <v>1</v>
      </c>
      <c r="AE10" s="9">
        <v>1</v>
      </c>
      <c r="AF10" s="9">
        <v>1</v>
      </c>
      <c r="AG10" s="9">
        <v>1</v>
      </c>
      <c r="AH10" s="9">
        <v>1</v>
      </c>
      <c r="AI10" s="25">
        <v>1</v>
      </c>
      <c r="AJ10" s="9"/>
      <c r="AK10" s="9">
        <v>2</v>
      </c>
      <c r="AL10" s="127">
        <v>1</v>
      </c>
      <c r="AM10" s="31">
        <v>1</v>
      </c>
      <c r="AN10" s="29">
        <v>1</v>
      </c>
      <c r="AO10" s="29">
        <v>1</v>
      </c>
      <c r="AP10" s="30">
        <v>1</v>
      </c>
      <c r="AQ10" s="30">
        <v>5</v>
      </c>
      <c r="AR10" s="9"/>
      <c r="AS10" s="7">
        <v>1</v>
      </c>
      <c r="AT10" s="8">
        <v>4</v>
      </c>
      <c r="AU10" s="8">
        <v>1</v>
      </c>
      <c r="AV10" s="8">
        <v>2</v>
      </c>
      <c r="AW10" s="31"/>
      <c r="AX10" s="29">
        <v>1</v>
      </c>
      <c r="AY10" s="29">
        <v>2</v>
      </c>
      <c r="AZ10" s="29">
        <v>2</v>
      </c>
      <c r="BA10" s="34">
        <v>1</v>
      </c>
      <c r="BB10" s="116"/>
      <c r="BC10" s="31"/>
      <c r="BD10" s="29">
        <v>1</v>
      </c>
      <c r="BE10" s="29">
        <v>1</v>
      </c>
      <c r="BF10" s="29">
        <v>1</v>
      </c>
      <c r="BG10" s="29">
        <v>2</v>
      </c>
      <c r="BH10" s="29">
        <v>1</v>
      </c>
      <c r="BI10" s="29">
        <v>2</v>
      </c>
      <c r="BJ10" s="29">
        <v>2</v>
      </c>
      <c r="BK10" s="30">
        <v>1</v>
      </c>
      <c r="BL10" s="9"/>
      <c r="BM10" s="75"/>
      <c r="BN10" s="78"/>
      <c r="BO10" s="76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78"/>
      <c r="DO10" s="178"/>
      <c r="DP10" s="178"/>
      <c r="DQ10" s="178"/>
      <c r="DR10" s="178"/>
      <c r="DS10" s="178"/>
      <c r="DT10" s="178"/>
      <c r="DU10" s="178"/>
      <c r="DV10" s="178"/>
      <c r="DW10" s="92"/>
      <c r="DX10" s="92"/>
      <c r="DY10" s="92"/>
      <c r="DZ10" s="92"/>
      <c r="EA10" s="92"/>
      <c r="EB10" s="92"/>
      <c r="EC10" s="92"/>
      <c r="ED10" s="92"/>
      <c r="EE10" s="92"/>
      <c r="EF10" s="99"/>
      <c r="EG10" s="99"/>
      <c r="EH10" s="99"/>
      <c r="EI10" s="99"/>
      <c r="EJ10" s="99"/>
      <c r="EK10" s="99"/>
      <c r="EL10" s="99"/>
      <c r="EM10" s="99"/>
    </row>
    <row r="11" spans="1:143">
      <c r="A11" s="4"/>
      <c r="B11" s="125" t="s">
        <v>45</v>
      </c>
      <c r="C11" s="122" t="s">
        <v>46</v>
      </c>
      <c r="D11" s="26"/>
      <c r="E11" s="28"/>
      <c r="F11" s="6"/>
      <c r="G11" s="5"/>
      <c r="H11" s="5"/>
      <c r="I11" s="5"/>
      <c r="J11" s="5"/>
      <c r="K11" s="26"/>
      <c r="L11" s="1"/>
      <c r="M11" s="5"/>
      <c r="N11" s="26"/>
      <c r="O11" s="1"/>
      <c r="P11" s="1"/>
      <c r="Q11" s="28"/>
      <c r="R11" s="26"/>
      <c r="S11" s="27"/>
      <c r="T11" s="6"/>
      <c r="U11" s="6"/>
      <c r="V11" s="5"/>
      <c r="W11" s="37"/>
      <c r="X11" s="111"/>
      <c r="Y11" s="111"/>
      <c r="Z11" s="111"/>
      <c r="AA11" s="60"/>
      <c r="AB11" s="6"/>
      <c r="AC11" s="6"/>
      <c r="AD11" s="6"/>
      <c r="AE11" s="6"/>
      <c r="AF11" s="1"/>
      <c r="AG11" s="1"/>
      <c r="AH11" s="1"/>
      <c r="AI11" s="28"/>
      <c r="AJ11" s="20"/>
      <c r="AK11" s="5"/>
      <c r="AL11" s="5"/>
      <c r="AM11" s="26"/>
      <c r="AN11" s="1"/>
      <c r="AO11" s="1"/>
      <c r="AP11" s="5"/>
      <c r="AQ11" s="28"/>
      <c r="AR11" s="6"/>
      <c r="AS11" s="1"/>
      <c r="AT11" s="5"/>
      <c r="AU11" s="5"/>
      <c r="AV11" s="5"/>
      <c r="AW11" s="26"/>
      <c r="AX11" s="1"/>
      <c r="AY11" s="1"/>
      <c r="AZ11" s="1"/>
      <c r="BA11" s="5"/>
      <c r="BB11" s="117"/>
      <c r="BC11" s="26"/>
      <c r="BD11" s="1"/>
      <c r="BE11" s="1"/>
      <c r="BF11" s="1"/>
      <c r="BG11" s="1"/>
      <c r="BH11" s="1"/>
      <c r="BI11" s="1"/>
      <c r="BJ11" s="1"/>
      <c r="BK11" s="28"/>
      <c r="BL11" s="6"/>
      <c r="BM11" s="79"/>
      <c r="BN11" s="76"/>
      <c r="BO11" s="76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9"/>
      <c r="DO11" s="179"/>
      <c r="DP11" s="179"/>
      <c r="DQ11" s="179"/>
      <c r="DR11" s="179"/>
      <c r="DS11" s="179"/>
      <c r="DT11" s="179"/>
      <c r="DU11" s="179"/>
      <c r="DV11" s="179"/>
      <c r="DW11" s="104"/>
      <c r="DX11" s="104"/>
      <c r="DY11" s="104"/>
      <c r="DZ11" s="104"/>
      <c r="EA11" s="104"/>
      <c r="EB11" s="104"/>
      <c r="EC11" s="104"/>
      <c r="ED11" s="104"/>
      <c r="EE11" s="104"/>
      <c r="EF11" s="105"/>
      <c r="EG11" s="105"/>
      <c r="EH11" s="105"/>
      <c r="EI11" s="100"/>
      <c r="EJ11" s="100"/>
      <c r="EK11" s="100"/>
      <c r="EL11" s="100"/>
      <c r="EM11" s="100"/>
    </row>
    <row r="12" spans="1:143">
      <c r="A12" s="119">
        <v>1</v>
      </c>
      <c r="B12" s="120"/>
      <c r="C12" s="123"/>
      <c r="D12" s="146"/>
      <c r="E12" s="147"/>
      <c r="F12" s="147"/>
      <c r="G12" s="147"/>
      <c r="H12" s="147"/>
      <c r="I12" s="147"/>
      <c r="J12" s="150"/>
      <c r="K12" s="146"/>
      <c r="L12" s="2"/>
      <c r="M12" s="154"/>
      <c r="N12" s="39"/>
      <c r="O12" s="128"/>
      <c r="P12" s="128"/>
      <c r="Q12" s="142"/>
      <c r="R12" s="58"/>
      <c r="S12" s="59"/>
      <c r="T12" s="40"/>
      <c r="U12" s="40"/>
      <c r="V12" s="61"/>
      <c r="W12" s="38"/>
      <c r="X12" s="112"/>
      <c r="Y12" s="112"/>
      <c r="Z12" s="112"/>
      <c r="AA12" s="48"/>
      <c r="AB12" s="40"/>
      <c r="AC12" s="40"/>
      <c r="AD12" s="40"/>
      <c r="AE12" s="40"/>
      <c r="AF12" s="41"/>
      <c r="AG12" s="41"/>
      <c r="AH12" s="41"/>
      <c r="AI12" s="43"/>
      <c r="AJ12" s="42"/>
      <c r="AK12" s="61"/>
      <c r="AL12" s="61"/>
      <c r="AM12" s="58"/>
      <c r="AN12" s="41"/>
      <c r="AO12" s="41"/>
      <c r="AP12" s="61"/>
      <c r="AQ12" s="43"/>
      <c r="AR12" s="158"/>
      <c r="AS12" s="32"/>
      <c r="AT12" s="63"/>
      <c r="AU12" s="63"/>
      <c r="AV12" s="63"/>
      <c r="AW12" s="85"/>
      <c r="AX12" s="81"/>
      <c r="AY12" s="81"/>
      <c r="AZ12" s="81"/>
      <c r="BA12" s="86"/>
      <c r="BB12" s="118"/>
      <c r="BC12" s="33"/>
      <c r="BD12" s="46"/>
      <c r="BE12" s="46"/>
      <c r="BF12" s="46"/>
      <c r="BG12" s="46"/>
      <c r="BH12" s="46"/>
      <c r="BI12" s="46"/>
      <c r="BJ12" s="46"/>
      <c r="BK12" s="69"/>
      <c r="BL12" s="3"/>
      <c r="BM12" s="75">
        <f>+D12+E12+F12+G12+H12+I12+J12+K12+L12+M12+N12+O12+P12+Q12+R12+S12+T12+U12+V12+AB12+AC12+AD12+AE12+AF12+AG12+AH12+AI12+AJ12+AK12+AL12+AM12+AN12+AO12+AP12+AQ12+BL12</f>
        <v>0</v>
      </c>
      <c r="BN12" s="80">
        <f>+BM12/$BM$9</f>
        <v>0</v>
      </c>
      <c r="BO12" s="75" t="str">
        <f>IF(CU12&gt;0,"FAIL","PASS")</f>
        <v>FAIL</v>
      </c>
      <c r="BP12" s="75">
        <f>IF(E12&lt;1,1,0)</f>
        <v>1</v>
      </c>
      <c r="BQ12" s="75">
        <f t="shared" ref="BQ12:BU12" si="0">IF(F12&lt;1,1,0)</f>
        <v>1</v>
      </c>
      <c r="BR12" s="75">
        <f t="shared" si="0"/>
        <v>1</v>
      </c>
      <c r="BS12" s="75">
        <f t="shared" si="0"/>
        <v>1</v>
      </c>
      <c r="BT12" s="75">
        <f t="shared" si="0"/>
        <v>1</v>
      </c>
      <c r="BU12" s="75">
        <f t="shared" si="0"/>
        <v>1</v>
      </c>
      <c r="BV12" s="75">
        <f>IF(K12&lt;2,1,0)</f>
        <v>1</v>
      </c>
      <c r="BW12" s="75">
        <f t="shared" ref="BW12:BX12" si="1">IF(L12&lt;2,1,0)</f>
        <v>1</v>
      </c>
      <c r="BX12" s="75">
        <f t="shared" si="1"/>
        <v>1</v>
      </c>
      <c r="BY12" s="75">
        <f>IF(O12&lt;1,1,0)</f>
        <v>1</v>
      </c>
      <c r="BZ12" s="75">
        <f>IF(P12&lt;1,1,0)</f>
        <v>1</v>
      </c>
      <c r="CA12" s="75">
        <f>IF(Q12&lt;1,1,0)</f>
        <v>1</v>
      </c>
      <c r="CB12" s="75">
        <f>IF(U12&lt;1,1,0)</f>
        <v>1</v>
      </c>
      <c r="CC12" s="75">
        <f>IF(V12&lt;1,1,0)</f>
        <v>1</v>
      </c>
      <c r="CD12" s="75">
        <f>IF(AB12&lt;1,1,0)</f>
        <v>1</v>
      </c>
      <c r="CE12" s="75">
        <f t="shared" ref="CE12:CK12" si="2">IF(AC12&lt;1,1,0)</f>
        <v>1</v>
      </c>
      <c r="CF12" s="75">
        <f t="shared" si="2"/>
        <v>1</v>
      </c>
      <c r="CG12" s="75">
        <f t="shared" si="2"/>
        <v>1</v>
      </c>
      <c r="CH12" s="75">
        <f t="shared" si="2"/>
        <v>1</v>
      </c>
      <c r="CI12" s="75">
        <f t="shared" si="2"/>
        <v>1</v>
      </c>
      <c r="CJ12" s="75">
        <f t="shared" si="2"/>
        <v>1</v>
      </c>
      <c r="CK12" s="75">
        <f t="shared" si="2"/>
        <v>1</v>
      </c>
      <c r="CL12" s="75">
        <f>IF(AL12&lt;1,1,0)</f>
        <v>1</v>
      </c>
      <c r="CM12" s="75">
        <f t="shared" ref="CM12:CP12" si="3">IF(AM12&lt;1,1,0)</f>
        <v>1</v>
      </c>
      <c r="CN12" s="75">
        <f t="shared" si="3"/>
        <v>1</v>
      </c>
      <c r="CO12" s="75">
        <f t="shared" si="3"/>
        <v>1</v>
      </c>
      <c r="CP12" s="75">
        <f t="shared" si="3"/>
        <v>1</v>
      </c>
      <c r="CQ12" s="75">
        <f>IF(S12&lt;4,1,0)</f>
        <v>1</v>
      </c>
      <c r="CR12" s="75">
        <f>IF(AK12&lt;2,1,0)</f>
        <v>1</v>
      </c>
      <c r="CS12" s="75">
        <f>IF(AQ12&lt;5,1,0)</f>
        <v>1</v>
      </c>
      <c r="CT12" s="75">
        <f>IF(BM12&lt;80,1,0)</f>
        <v>1</v>
      </c>
      <c r="CU12" s="75">
        <f>SUM(BP12:CT12)</f>
        <v>31</v>
      </c>
      <c r="CV12" s="165">
        <f>+D12+E12+F12+G12+H12+I12+J12+K12+L12+M12+W12+X12+Y12+Z12+AA12+BL12</f>
        <v>0</v>
      </c>
      <c r="CW12" s="171">
        <f t="shared" ref="CW12:CW21" si="4">+CV12/$CV$9</f>
        <v>0</v>
      </c>
      <c r="CX12" s="172" t="str">
        <f>IF(DM12&gt;0,"FAIL","PASS")</f>
        <v>FAIL</v>
      </c>
      <c r="CY12" s="172">
        <f>IF(E12&lt;1,1,0)</f>
        <v>1</v>
      </c>
      <c r="CZ12" s="172">
        <f t="shared" ref="CZ12:DD12" si="5">IF(F12&lt;1,1,0)</f>
        <v>1</v>
      </c>
      <c r="DA12" s="172">
        <f t="shared" si="5"/>
        <v>1</v>
      </c>
      <c r="DB12" s="172">
        <f t="shared" si="5"/>
        <v>1</v>
      </c>
      <c r="DC12" s="172">
        <f t="shared" si="5"/>
        <v>1</v>
      </c>
      <c r="DD12" s="172">
        <f t="shared" si="5"/>
        <v>1</v>
      </c>
      <c r="DE12" s="172">
        <f>IF(K12&lt;2,1,0)</f>
        <v>1</v>
      </c>
      <c r="DF12" s="172">
        <f t="shared" ref="DF12:DG12" si="6">IF(L12&lt;2,1,0)</f>
        <v>1</v>
      </c>
      <c r="DG12" s="172">
        <f t="shared" si="6"/>
        <v>1</v>
      </c>
      <c r="DH12" s="172">
        <f>IF(X12&lt;1,1,0)</f>
        <v>1</v>
      </c>
      <c r="DI12" s="172">
        <f t="shared" ref="DI12:DK12" si="7">IF(Y12&lt;1,1,0)</f>
        <v>1</v>
      </c>
      <c r="DJ12" s="172">
        <f t="shared" si="7"/>
        <v>1</v>
      </c>
      <c r="DK12" s="172">
        <f t="shared" si="7"/>
        <v>1</v>
      </c>
      <c r="DL12" s="172">
        <f>IF(CV12&lt;26,1,0)</f>
        <v>1</v>
      </c>
      <c r="DM12" s="172">
        <f>SUM(CY12:DL12)</f>
        <v>14</v>
      </c>
      <c r="DN12" s="174" t="e">
        <f>+#REF!+J12+W12+X12+Y12+AA12+#REF!+#REF!</f>
        <v>#REF!</v>
      </c>
      <c r="DO12" s="180" t="e">
        <f t="shared" ref="DO12:DO21" si="8">+DN12/$DN$9</f>
        <v>#REF!</v>
      </c>
      <c r="DP12" s="181" t="e">
        <f t="shared" ref="DP12:DP21" si="9">IF(DV12&gt;0,"FAIL","PASS")</f>
        <v>#REF!</v>
      </c>
      <c r="DQ12" s="181">
        <f t="shared" ref="DQ12:DQ21" si="10">IF(X12&lt;1,1,0)</f>
        <v>1</v>
      </c>
      <c r="DR12" s="181">
        <f t="shared" ref="DR12:DR21" si="11">IF(Y12&lt;1,1,0)</f>
        <v>1</v>
      </c>
      <c r="DS12" s="181">
        <f t="shared" ref="DS12:DS21" si="12">IF(AA12&lt;1,1,0)</f>
        <v>1</v>
      </c>
      <c r="DT12" s="181" t="e">
        <f>IF(#REF!&lt;1,1,0)</f>
        <v>#REF!</v>
      </c>
      <c r="DU12" s="181" t="e">
        <f t="shared" ref="DU12:DU21" si="13">IF(DN12&lt;14,1,0)</f>
        <v>#REF!</v>
      </c>
      <c r="DV12" s="181" t="e">
        <f t="shared" ref="DV12:DV21" si="14">SUM(DQ12:DU12)</f>
        <v>#REF!</v>
      </c>
      <c r="DW12" s="88" t="e">
        <f>+#REF!+H12+AW12+AX12+AY12+AZ12+BA12</f>
        <v>#REF!</v>
      </c>
      <c r="DX12" s="107" t="e">
        <f t="shared" ref="DX12:DX21" si="15">+DW12/$DW$9</f>
        <v>#REF!</v>
      </c>
      <c r="DY12" s="106" t="e">
        <f>IF(EE12&gt;0,"FAIL","PASS")</f>
        <v>#REF!</v>
      </c>
      <c r="DZ12" s="106">
        <f t="shared" ref="DZ12:DZ21" si="16">IF(AX12&lt;1,1,0)</f>
        <v>1</v>
      </c>
      <c r="EA12" s="106">
        <f t="shared" ref="EA12:EA21" si="17">IF(AY12&lt;2,1,0)</f>
        <v>1</v>
      </c>
      <c r="EB12" s="106">
        <f t="shared" ref="EB12:EB21" si="18">IF(AZ12&lt;2,1,0)</f>
        <v>1</v>
      </c>
      <c r="EC12" s="106">
        <f t="shared" ref="EC12:EC21" si="19">IF(BA12&lt;1,1,0)</f>
        <v>1</v>
      </c>
      <c r="ED12" s="106" t="e">
        <f>IF(DW12&lt;12,1,0)</f>
        <v>#REF!</v>
      </c>
      <c r="EE12" s="106" t="e">
        <f>SUM(DZ12:ED12)</f>
        <v>#REF!</v>
      </c>
      <c r="EF12" s="94" t="e">
        <f>+#REF!+I12+AR12+AS12+AT12+AV12</f>
        <v>#REF!</v>
      </c>
      <c r="EG12" s="109" t="e">
        <f t="shared" ref="EG12:EG21" si="20">+EF12/$EF$9</f>
        <v>#REF!</v>
      </c>
      <c r="EH12" s="108" t="e">
        <f>IF(EM12&gt;0,"FAIL","PASS")</f>
        <v>#REF!</v>
      </c>
      <c r="EI12" s="101">
        <f t="shared" ref="EI12:EI21" si="21">IF(AS12&lt;2,1,0)</f>
        <v>1</v>
      </c>
      <c r="EJ12" s="101">
        <f t="shared" ref="EJ12:EJ21" si="22">IF(AT12&lt;3,1,0)</f>
        <v>1</v>
      </c>
      <c r="EK12" s="101">
        <f t="shared" ref="EK12:EK21" si="23">IF(AV12&lt;1,1,0)</f>
        <v>1</v>
      </c>
      <c r="EL12" s="101" t="e">
        <f>IF(EF12&lt;11,1,0)</f>
        <v>#REF!</v>
      </c>
      <c r="EM12" s="101" t="e">
        <f>SUM(EI12:EL12)</f>
        <v>#REF!</v>
      </c>
    </row>
    <row r="13" spans="1:143">
      <c r="A13" s="119">
        <v>2</v>
      </c>
      <c r="B13" s="120"/>
      <c r="C13" s="123"/>
      <c r="D13" s="146"/>
      <c r="E13" s="147"/>
      <c r="F13" s="148"/>
      <c r="G13" s="2"/>
      <c r="H13" s="2"/>
      <c r="I13" s="2"/>
      <c r="J13" s="150"/>
      <c r="K13" s="146"/>
      <c r="L13" s="2"/>
      <c r="M13" s="154"/>
      <c r="N13" s="39"/>
      <c r="O13" s="128"/>
      <c r="P13" s="128"/>
      <c r="Q13" s="142"/>
      <c r="R13" s="58"/>
      <c r="S13" s="59"/>
      <c r="T13" s="40"/>
      <c r="U13" s="40"/>
      <c r="V13" s="61"/>
      <c r="W13" s="38"/>
      <c r="X13" s="112"/>
      <c r="Y13" s="112"/>
      <c r="Z13" s="112"/>
      <c r="AA13" s="48"/>
      <c r="AB13" s="40"/>
      <c r="AC13" s="40"/>
      <c r="AD13" s="40"/>
      <c r="AE13" s="40"/>
      <c r="AF13" s="41"/>
      <c r="AG13" s="41"/>
      <c r="AH13" s="41"/>
      <c r="AI13" s="43"/>
      <c r="AJ13" s="42"/>
      <c r="AK13" s="61"/>
      <c r="AL13" s="61"/>
      <c r="AM13" s="58"/>
      <c r="AN13" s="41"/>
      <c r="AO13" s="41"/>
      <c r="AP13" s="61"/>
      <c r="AQ13" s="43"/>
      <c r="AR13" s="158"/>
      <c r="AS13" s="32"/>
      <c r="AT13" s="63"/>
      <c r="AU13" s="63"/>
      <c r="AV13" s="63"/>
      <c r="AW13" s="85"/>
      <c r="AX13" s="81"/>
      <c r="AY13" s="81"/>
      <c r="AZ13" s="81"/>
      <c r="BA13" s="86"/>
      <c r="BB13" s="118"/>
      <c r="BC13" s="33"/>
      <c r="BD13" s="46"/>
      <c r="BE13" s="46"/>
      <c r="BF13" s="46"/>
      <c r="BG13" s="46"/>
      <c r="BH13" s="46"/>
      <c r="BI13" s="46"/>
      <c r="BJ13" s="46"/>
      <c r="BK13" s="69"/>
      <c r="BL13" s="3"/>
      <c r="BM13" s="75">
        <f t="shared" ref="BM13:BM21" si="24">+D13+E13+F13+G13+H13+I13+J13+K13+L13+M13+N13+O13+P13+Q13+R13+S13+T13+U13+V13+AB13+AC13+AD13+AE13+AF13+AG13+AH13+AI13+AJ13+AK13+AL13+AM13+AN13+AO13+AP13+AQ13+BL13</f>
        <v>0</v>
      </c>
      <c r="BN13" s="80">
        <f t="shared" ref="BN13:BN21" si="25">+BM13/$BM$9</f>
        <v>0</v>
      </c>
      <c r="BO13" s="75" t="str">
        <f t="shared" ref="BO13:BO21" si="26">IF(CU13&gt;0,"FAIL","PASS")</f>
        <v>FAIL</v>
      </c>
      <c r="BP13" s="75">
        <f t="shared" ref="BP13:BP21" si="27">IF(E13&lt;1,1,0)</f>
        <v>1</v>
      </c>
      <c r="BQ13" s="75">
        <f t="shared" ref="BQ13:BQ21" si="28">IF(F13&lt;1,1,0)</f>
        <v>1</v>
      </c>
      <c r="BR13" s="75">
        <f t="shared" ref="BR13:BR21" si="29">IF(G13&lt;1,1,0)</f>
        <v>1</v>
      </c>
      <c r="BS13" s="75">
        <f t="shared" ref="BS13:BS21" si="30">IF(H13&lt;1,1,0)</f>
        <v>1</v>
      </c>
      <c r="BT13" s="75">
        <f t="shared" ref="BT13:BT21" si="31">IF(I13&lt;1,1,0)</f>
        <v>1</v>
      </c>
      <c r="BU13" s="75">
        <f t="shared" ref="BU13:BU21" si="32">IF(J13&lt;1,1,0)</f>
        <v>1</v>
      </c>
      <c r="BV13" s="75">
        <f t="shared" ref="BV13:BV21" si="33">IF(K13&lt;2,1,0)</f>
        <v>1</v>
      </c>
      <c r="BW13" s="75">
        <f t="shared" ref="BW13:BW21" si="34">IF(L13&lt;2,1,0)</f>
        <v>1</v>
      </c>
      <c r="BX13" s="75">
        <f t="shared" ref="BX13:BX21" si="35">IF(M13&lt;2,1,0)</f>
        <v>1</v>
      </c>
      <c r="BY13" s="75">
        <f t="shared" ref="BY13:BY21" si="36">IF(O13&lt;1,1,0)</f>
        <v>1</v>
      </c>
      <c r="BZ13" s="75">
        <f t="shared" ref="BZ13:BZ21" si="37">IF(P13&lt;1,1,0)</f>
        <v>1</v>
      </c>
      <c r="CA13" s="75">
        <f t="shared" ref="CA13:CA21" si="38">IF(Q13&lt;1,1,0)</f>
        <v>1</v>
      </c>
      <c r="CB13" s="75">
        <f t="shared" ref="CB13:CB21" si="39">IF(U13&lt;1,1,0)</f>
        <v>1</v>
      </c>
      <c r="CC13" s="75">
        <f t="shared" ref="CC13:CC21" si="40">IF(V13&lt;1,1,0)</f>
        <v>1</v>
      </c>
      <c r="CD13" s="75">
        <f t="shared" ref="CD13:CD21" si="41">IF(AB13&lt;1,1,0)</f>
        <v>1</v>
      </c>
      <c r="CE13" s="75">
        <f t="shared" ref="CE13:CE21" si="42">IF(AC13&lt;1,1,0)</f>
        <v>1</v>
      </c>
      <c r="CF13" s="75">
        <f t="shared" ref="CF13:CF21" si="43">IF(AD13&lt;1,1,0)</f>
        <v>1</v>
      </c>
      <c r="CG13" s="75">
        <f t="shared" ref="CG13:CG21" si="44">IF(AE13&lt;1,1,0)</f>
        <v>1</v>
      </c>
      <c r="CH13" s="75">
        <f t="shared" ref="CH13:CH21" si="45">IF(AF13&lt;1,1,0)</f>
        <v>1</v>
      </c>
      <c r="CI13" s="75">
        <f t="shared" ref="CI13:CI21" si="46">IF(AG13&lt;1,1,0)</f>
        <v>1</v>
      </c>
      <c r="CJ13" s="75">
        <f t="shared" ref="CJ13:CJ21" si="47">IF(AH13&lt;1,1,0)</f>
        <v>1</v>
      </c>
      <c r="CK13" s="75">
        <f t="shared" ref="CK13:CK21" si="48">IF(AI13&lt;1,1,0)</f>
        <v>1</v>
      </c>
      <c r="CL13" s="75">
        <f t="shared" ref="CL13:CL21" si="49">IF(AL13&lt;1,1,0)</f>
        <v>1</v>
      </c>
      <c r="CM13" s="75">
        <f t="shared" ref="CM13:CM21" si="50">IF(AM13&lt;1,1,0)</f>
        <v>1</v>
      </c>
      <c r="CN13" s="75">
        <f t="shared" ref="CN13:CN21" si="51">IF(AN13&lt;1,1,0)</f>
        <v>1</v>
      </c>
      <c r="CO13" s="75">
        <f t="shared" ref="CO13:CO21" si="52">IF(AO13&lt;1,1,0)</f>
        <v>1</v>
      </c>
      <c r="CP13" s="75">
        <f t="shared" ref="CP13:CP21" si="53">IF(AP13&lt;1,1,0)</f>
        <v>1</v>
      </c>
      <c r="CQ13" s="75">
        <f t="shared" ref="CQ13:CQ21" si="54">IF(S13&lt;4,1,0)</f>
        <v>1</v>
      </c>
      <c r="CR13" s="75">
        <f t="shared" ref="CR13:CR21" si="55">IF(AK13&lt;2,1,0)</f>
        <v>1</v>
      </c>
      <c r="CS13" s="75">
        <f t="shared" ref="CS13:CS21" si="56">IF(AQ13&lt;5,1,0)</f>
        <v>1</v>
      </c>
      <c r="CT13" s="75">
        <f t="shared" ref="CT13:CT21" si="57">IF(BM13&lt;80,1,0)</f>
        <v>1</v>
      </c>
      <c r="CU13" s="75">
        <f t="shared" ref="CU13:CU21" si="58">SUM(BP13:CT13)</f>
        <v>31</v>
      </c>
      <c r="CV13" s="165" t="e">
        <f>+#REF!+G13+BC13+BD13+BI13+BJ13+BK13</f>
        <v>#REF!</v>
      </c>
      <c r="CW13" s="171" t="e">
        <f t="shared" si="4"/>
        <v>#REF!</v>
      </c>
      <c r="CX13" s="172" t="e">
        <f t="shared" ref="CX13:CX21" si="59">IF(DM13&gt;0,"FAIL","PASS")</f>
        <v>#REF!</v>
      </c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>
        <f t="shared" ref="DK13:DK21" si="60">IF(BD13&lt;2,1,0)</f>
        <v>1</v>
      </c>
      <c r="DL13" s="172" t="e">
        <f t="shared" ref="DL13:DL21" si="61">IF(CV13&lt;15,1,0)</f>
        <v>#REF!</v>
      </c>
      <c r="DM13" s="172" t="e">
        <f t="shared" ref="DM13:DM21" si="62">SUM(DK13:DL13)</f>
        <v>#REF!</v>
      </c>
      <c r="DN13" s="174" t="e">
        <f>+#REF!+J13+W13+X13+Y13+AA13+#REF!+#REF!</f>
        <v>#REF!</v>
      </c>
      <c r="DO13" s="180" t="e">
        <f t="shared" si="8"/>
        <v>#REF!</v>
      </c>
      <c r="DP13" s="181" t="e">
        <f t="shared" si="9"/>
        <v>#REF!</v>
      </c>
      <c r="DQ13" s="181">
        <f t="shared" si="10"/>
        <v>1</v>
      </c>
      <c r="DR13" s="181">
        <f t="shared" si="11"/>
        <v>1</v>
      </c>
      <c r="DS13" s="181">
        <f t="shared" si="12"/>
        <v>1</v>
      </c>
      <c r="DT13" s="181" t="e">
        <f>IF(#REF!&lt;1,1,0)</f>
        <v>#REF!</v>
      </c>
      <c r="DU13" s="181" t="e">
        <f t="shared" si="13"/>
        <v>#REF!</v>
      </c>
      <c r="DV13" s="181" t="e">
        <f t="shared" si="14"/>
        <v>#REF!</v>
      </c>
      <c r="DW13" s="88" t="e">
        <f>+#REF!+H13+AW13+AX13+AY13+AZ13+BA13</f>
        <v>#REF!</v>
      </c>
      <c r="DX13" s="107" t="e">
        <f t="shared" si="15"/>
        <v>#REF!</v>
      </c>
      <c r="DY13" s="106" t="e">
        <f t="shared" ref="DY13:DY21" si="63">IF(EE13&gt;0,"FAIL","PASS")</f>
        <v>#REF!</v>
      </c>
      <c r="DZ13" s="106">
        <f t="shared" si="16"/>
        <v>1</v>
      </c>
      <c r="EA13" s="106">
        <f t="shared" si="17"/>
        <v>1</v>
      </c>
      <c r="EB13" s="106">
        <f t="shared" si="18"/>
        <v>1</v>
      </c>
      <c r="EC13" s="106">
        <f t="shared" si="19"/>
        <v>1</v>
      </c>
      <c r="ED13" s="106" t="e">
        <f t="shared" ref="ED13:ED21" si="64">IF(DW13&lt;12,1,0)</f>
        <v>#REF!</v>
      </c>
      <c r="EE13" s="106" t="e">
        <f t="shared" ref="EE13:EE21" si="65">SUM(DZ13:ED13)</f>
        <v>#REF!</v>
      </c>
      <c r="EF13" s="94" t="e">
        <f>+#REF!+I13+AR13+AS13+AT13+AV13</f>
        <v>#REF!</v>
      </c>
      <c r="EG13" s="109" t="e">
        <f t="shared" si="20"/>
        <v>#REF!</v>
      </c>
      <c r="EH13" s="108" t="e">
        <f t="shared" ref="EH13:EH21" si="66">IF(EM13&gt;0,"FAIL","PASS")</f>
        <v>#REF!</v>
      </c>
      <c r="EI13" s="101">
        <f t="shared" si="21"/>
        <v>1</v>
      </c>
      <c r="EJ13" s="101">
        <f t="shared" si="22"/>
        <v>1</v>
      </c>
      <c r="EK13" s="101">
        <f t="shared" si="23"/>
        <v>1</v>
      </c>
      <c r="EL13" s="101" t="e">
        <f t="shared" ref="EL13:EL21" si="67">IF(EF13&lt;11,1,0)</f>
        <v>#REF!</v>
      </c>
      <c r="EM13" s="101" t="e">
        <f t="shared" ref="EM13:EM21" si="68">SUM(EI13:EL13)</f>
        <v>#REF!</v>
      </c>
    </row>
    <row r="14" spans="1:143">
      <c r="A14" s="119">
        <v>3</v>
      </c>
      <c r="B14" s="120"/>
      <c r="C14" s="123"/>
      <c r="D14" s="146"/>
      <c r="E14" s="147"/>
      <c r="F14" s="148"/>
      <c r="G14" s="2"/>
      <c r="H14" s="2"/>
      <c r="I14" s="2"/>
      <c r="J14" s="150"/>
      <c r="K14" s="146"/>
      <c r="L14" s="2"/>
      <c r="M14" s="154"/>
      <c r="N14" s="39"/>
      <c r="O14" s="128"/>
      <c r="P14" s="128"/>
      <c r="Q14" s="142"/>
      <c r="R14" s="58"/>
      <c r="S14" s="59"/>
      <c r="T14" s="40"/>
      <c r="U14" s="40"/>
      <c r="V14" s="61"/>
      <c r="W14" s="38"/>
      <c r="X14" s="112"/>
      <c r="Y14" s="112"/>
      <c r="Z14" s="112"/>
      <c r="AA14" s="48"/>
      <c r="AB14" s="40"/>
      <c r="AC14" s="40"/>
      <c r="AD14" s="40"/>
      <c r="AE14" s="40"/>
      <c r="AF14" s="41"/>
      <c r="AG14" s="41"/>
      <c r="AH14" s="41"/>
      <c r="AI14" s="43"/>
      <c r="AJ14" s="42"/>
      <c r="AK14" s="61"/>
      <c r="AL14" s="61"/>
      <c r="AM14" s="58"/>
      <c r="AN14" s="41"/>
      <c r="AO14" s="41"/>
      <c r="AP14" s="61"/>
      <c r="AQ14" s="43"/>
      <c r="AR14" s="158"/>
      <c r="AS14" s="32"/>
      <c r="AT14" s="63"/>
      <c r="AU14" s="63"/>
      <c r="AV14" s="63"/>
      <c r="AW14" s="85"/>
      <c r="AX14" s="81"/>
      <c r="AY14" s="81"/>
      <c r="AZ14" s="81"/>
      <c r="BA14" s="86"/>
      <c r="BB14" s="118"/>
      <c r="BC14" s="33"/>
      <c r="BD14" s="46"/>
      <c r="BE14" s="46"/>
      <c r="BF14" s="46"/>
      <c r="BG14" s="46"/>
      <c r="BH14" s="46"/>
      <c r="BI14" s="46"/>
      <c r="BJ14" s="46"/>
      <c r="BK14" s="69"/>
      <c r="BL14" s="3"/>
      <c r="BM14" s="75">
        <f t="shared" si="24"/>
        <v>0</v>
      </c>
      <c r="BN14" s="80">
        <f t="shared" si="25"/>
        <v>0</v>
      </c>
      <c r="BO14" s="75" t="str">
        <f t="shared" si="26"/>
        <v>FAIL</v>
      </c>
      <c r="BP14" s="75">
        <f t="shared" si="27"/>
        <v>1</v>
      </c>
      <c r="BQ14" s="75">
        <f t="shared" si="28"/>
        <v>1</v>
      </c>
      <c r="BR14" s="75">
        <f t="shared" si="29"/>
        <v>1</v>
      </c>
      <c r="BS14" s="75">
        <f t="shared" si="30"/>
        <v>1</v>
      </c>
      <c r="BT14" s="75">
        <f t="shared" si="31"/>
        <v>1</v>
      </c>
      <c r="BU14" s="75">
        <f t="shared" si="32"/>
        <v>1</v>
      </c>
      <c r="BV14" s="75">
        <f t="shared" si="33"/>
        <v>1</v>
      </c>
      <c r="BW14" s="75">
        <f t="shared" si="34"/>
        <v>1</v>
      </c>
      <c r="BX14" s="75">
        <f t="shared" si="35"/>
        <v>1</v>
      </c>
      <c r="BY14" s="75">
        <f t="shared" si="36"/>
        <v>1</v>
      </c>
      <c r="BZ14" s="75">
        <f t="shared" si="37"/>
        <v>1</v>
      </c>
      <c r="CA14" s="75">
        <f t="shared" si="38"/>
        <v>1</v>
      </c>
      <c r="CB14" s="75">
        <f t="shared" si="39"/>
        <v>1</v>
      </c>
      <c r="CC14" s="75">
        <f t="shared" si="40"/>
        <v>1</v>
      </c>
      <c r="CD14" s="75">
        <f t="shared" si="41"/>
        <v>1</v>
      </c>
      <c r="CE14" s="75">
        <f t="shared" si="42"/>
        <v>1</v>
      </c>
      <c r="CF14" s="75">
        <f t="shared" si="43"/>
        <v>1</v>
      </c>
      <c r="CG14" s="75">
        <f t="shared" si="44"/>
        <v>1</v>
      </c>
      <c r="CH14" s="75">
        <f t="shared" si="45"/>
        <v>1</v>
      </c>
      <c r="CI14" s="75">
        <f t="shared" si="46"/>
        <v>1</v>
      </c>
      <c r="CJ14" s="75">
        <f t="shared" si="47"/>
        <v>1</v>
      </c>
      <c r="CK14" s="75">
        <f t="shared" si="48"/>
        <v>1</v>
      </c>
      <c r="CL14" s="75">
        <f t="shared" si="49"/>
        <v>1</v>
      </c>
      <c r="CM14" s="75">
        <f t="shared" si="50"/>
        <v>1</v>
      </c>
      <c r="CN14" s="75">
        <f t="shared" si="51"/>
        <v>1</v>
      </c>
      <c r="CO14" s="75">
        <f t="shared" si="52"/>
        <v>1</v>
      </c>
      <c r="CP14" s="75">
        <f t="shared" si="53"/>
        <v>1</v>
      </c>
      <c r="CQ14" s="75">
        <f t="shared" si="54"/>
        <v>1</v>
      </c>
      <c r="CR14" s="75">
        <f t="shared" si="55"/>
        <v>1</v>
      </c>
      <c r="CS14" s="75">
        <f t="shared" si="56"/>
        <v>1</v>
      </c>
      <c r="CT14" s="75">
        <f t="shared" si="57"/>
        <v>1</v>
      </c>
      <c r="CU14" s="75">
        <f t="shared" si="58"/>
        <v>31</v>
      </c>
      <c r="CV14" s="165" t="e">
        <f>+#REF!+G14+BC14+BD14+BI14+BJ14+BK14</f>
        <v>#REF!</v>
      </c>
      <c r="CW14" s="171" t="e">
        <f t="shared" si="4"/>
        <v>#REF!</v>
      </c>
      <c r="CX14" s="172" t="e">
        <f t="shared" si="59"/>
        <v>#REF!</v>
      </c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>
        <f t="shared" si="60"/>
        <v>1</v>
      </c>
      <c r="DL14" s="172" t="e">
        <f t="shared" si="61"/>
        <v>#REF!</v>
      </c>
      <c r="DM14" s="172" t="e">
        <f t="shared" si="62"/>
        <v>#REF!</v>
      </c>
      <c r="DN14" s="174" t="e">
        <f>+#REF!+J14+W14+X14+Y14+AA14+#REF!+#REF!</f>
        <v>#REF!</v>
      </c>
      <c r="DO14" s="180" t="e">
        <f t="shared" si="8"/>
        <v>#REF!</v>
      </c>
      <c r="DP14" s="181" t="e">
        <f t="shared" si="9"/>
        <v>#REF!</v>
      </c>
      <c r="DQ14" s="181">
        <f t="shared" si="10"/>
        <v>1</v>
      </c>
      <c r="DR14" s="181">
        <f t="shared" si="11"/>
        <v>1</v>
      </c>
      <c r="DS14" s="181">
        <f t="shared" si="12"/>
        <v>1</v>
      </c>
      <c r="DT14" s="181" t="e">
        <f>IF(#REF!&lt;1,1,0)</f>
        <v>#REF!</v>
      </c>
      <c r="DU14" s="181" t="e">
        <f t="shared" si="13"/>
        <v>#REF!</v>
      </c>
      <c r="DV14" s="181" t="e">
        <f t="shared" si="14"/>
        <v>#REF!</v>
      </c>
      <c r="DW14" s="88" t="e">
        <f>+#REF!+H14+AW14+AX14+AY14+AZ14+BA14</f>
        <v>#REF!</v>
      </c>
      <c r="DX14" s="107" t="e">
        <f t="shared" si="15"/>
        <v>#REF!</v>
      </c>
      <c r="DY14" s="106" t="e">
        <f t="shared" si="63"/>
        <v>#REF!</v>
      </c>
      <c r="DZ14" s="106">
        <f t="shared" si="16"/>
        <v>1</v>
      </c>
      <c r="EA14" s="106">
        <f t="shared" si="17"/>
        <v>1</v>
      </c>
      <c r="EB14" s="106">
        <f t="shared" si="18"/>
        <v>1</v>
      </c>
      <c r="EC14" s="106">
        <f t="shared" si="19"/>
        <v>1</v>
      </c>
      <c r="ED14" s="106" t="e">
        <f t="shared" si="64"/>
        <v>#REF!</v>
      </c>
      <c r="EE14" s="106" t="e">
        <f t="shared" si="65"/>
        <v>#REF!</v>
      </c>
      <c r="EF14" s="94" t="e">
        <f>+#REF!+I14+AR14+AS14+AT14+AV14</f>
        <v>#REF!</v>
      </c>
      <c r="EG14" s="109" t="e">
        <f t="shared" si="20"/>
        <v>#REF!</v>
      </c>
      <c r="EH14" s="108" t="e">
        <f t="shared" si="66"/>
        <v>#REF!</v>
      </c>
      <c r="EI14" s="101">
        <f t="shared" si="21"/>
        <v>1</v>
      </c>
      <c r="EJ14" s="101">
        <f t="shared" si="22"/>
        <v>1</v>
      </c>
      <c r="EK14" s="101">
        <f t="shared" si="23"/>
        <v>1</v>
      </c>
      <c r="EL14" s="101" t="e">
        <f t="shared" si="67"/>
        <v>#REF!</v>
      </c>
      <c r="EM14" s="101" t="e">
        <f t="shared" si="68"/>
        <v>#REF!</v>
      </c>
    </row>
    <row r="15" spans="1:143">
      <c r="A15" s="119">
        <v>4</v>
      </c>
      <c r="B15" s="121"/>
      <c r="C15" s="124"/>
      <c r="D15" s="146"/>
      <c r="E15" s="147"/>
      <c r="F15" s="148"/>
      <c r="G15" s="2"/>
      <c r="H15" s="2"/>
      <c r="I15" s="2"/>
      <c r="J15" s="150"/>
      <c r="K15" s="146"/>
      <c r="L15" s="2"/>
      <c r="M15" s="154"/>
      <c r="N15" s="39"/>
      <c r="O15" s="128"/>
      <c r="P15" s="128"/>
      <c r="Q15" s="142"/>
      <c r="R15" s="58"/>
      <c r="S15" s="59"/>
      <c r="T15" s="40"/>
      <c r="U15" s="40"/>
      <c r="V15" s="61"/>
      <c r="W15" s="38"/>
      <c r="X15" s="112"/>
      <c r="Y15" s="112"/>
      <c r="Z15" s="112"/>
      <c r="AA15" s="48"/>
      <c r="AB15" s="40"/>
      <c r="AC15" s="40"/>
      <c r="AD15" s="40"/>
      <c r="AE15" s="40"/>
      <c r="AF15" s="41"/>
      <c r="AG15" s="41"/>
      <c r="AH15" s="41"/>
      <c r="AI15" s="43"/>
      <c r="AJ15" s="42"/>
      <c r="AK15" s="61"/>
      <c r="AL15" s="61"/>
      <c r="AM15" s="58"/>
      <c r="AN15" s="41"/>
      <c r="AO15" s="41"/>
      <c r="AP15" s="61"/>
      <c r="AQ15" s="43"/>
      <c r="AR15" s="158"/>
      <c r="AS15" s="32"/>
      <c r="AT15" s="63"/>
      <c r="AU15" s="63"/>
      <c r="AV15" s="63"/>
      <c r="AW15" s="85"/>
      <c r="AX15" s="81"/>
      <c r="AY15" s="81"/>
      <c r="AZ15" s="81"/>
      <c r="BA15" s="86"/>
      <c r="BB15" s="118"/>
      <c r="BC15" s="33"/>
      <c r="BD15" s="46"/>
      <c r="BE15" s="46"/>
      <c r="BF15" s="46"/>
      <c r="BG15" s="46"/>
      <c r="BH15" s="46"/>
      <c r="BI15" s="46"/>
      <c r="BJ15" s="46"/>
      <c r="BK15" s="69"/>
      <c r="BL15" s="3"/>
      <c r="BM15" s="75">
        <f t="shared" si="24"/>
        <v>0</v>
      </c>
      <c r="BN15" s="80">
        <f t="shared" si="25"/>
        <v>0</v>
      </c>
      <c r="BO15" s="75" t="str">
        <f t="shared" si="26"/>
        <v>FAIL</v>
      </c>
      <c r="BP15" s="75">
        <f t="shared" si="27"/>
        <v>1</v>
      </c>
      <c r="BQ15" s="75">
        <f t="shared" si="28"/>
        <v>1</v>
      </c>
      <c r="BR15" s="75">
        <f t="shared" si="29"/>
        <v>1</v>
      </c>
      <c r="BS15" s="75">
        <f t="shared" si="30"/>
        <v>1</v>
      </c>
      <c r="BT15" s="75">
        <f t="shared" si="31"/>
        <v>1</v>
      </c>
      <c r="BU15" s="75">
        <f t="shared" si="32"/>
        <v>1</v>
      </c>
      <c r="BV15" s="75">
        <f t="shared" si="33"/>
        <v>1</v>
      </c>
      <c r="BW15" s="75">
        <f t="shared" si="34"/>
        <v>1</v>
      </c>
      <c r="BX15" s="75">
        <f t="shared" si="35"/>
        <v>1</v>
      </c>
      <c r="BY15" s="75">
        <f t="shared" si="36"/>
        <v>1</v>
      </c>
      <c r="BZ15" s="75">
        <f t="shared" si="37"/>
        <v>1</v>
      </c>
      <c r="CA15" s="75">
        <f t="shared" si="38"/>
        <v>1</v>
      </c>
      <c r="CB15" s="75">
        <f t="shared" si="39"/>
        <v>1</v>
      </c>
      <c r="CC15" s="75">
        <f t="shared" si="40"/>
        <v>1</v>
      </c>
      <c r="CD15" s="75">
        <f t="shared" si="41"/>
        <v>1</v>
      </c>
      <c r="CE15" s="75">
        <f t="shared" si="42"/>
        <v>1</v>
      </c>
      <c r="CF15" s="75">
        <f t="shared" si="43"/>
        <v>1</v>
      </c>
      <c r="CG15" s="75">
        <f t="shared" si="44"/>
        <v>1</v>
      </c>
      <c r="CH15" s="75">
        <f t="shared" si="45"/>
        <v>1</v>
      </c>
      <c r="CI15" s="75">
        <f t="shared" si="46"/>
        <v>1</v>
      </c>
      <c r="CJ15" s="75">
        <f t="shared" si="47"/>
        <v>1</v>
      </c>
      <c r="CK15" s="75">
        <f t="shared" si="48"/>
        <v>1</v>
      </c>
      <c r="CL15" s="75">
        <f t="shared" si="49"/>
        <v>1</v>
      </c>
      <c r="CM15" s="75">
        <f t="shared" si="50"/>
        <v>1</v>
      </c>
      <c r="CN15" s="75">
        <f t="shared" si="51"/>
        <v>1</v>
      </c>
      <c r="CO15" s="75">
        <f t="shared" si="52"/>
        <v>1</v>
      </c>
      <c r="CP15" s="75">
        <f t="shared" si="53"/>
        <v>1</v>
      </c>
      <c r="CQ15" s="75">
        <f t="shared" si="54"/>
        <v>1</v>
      </c>
      <c r="CR15" s="75">
        <f t="shared" si="55"/>
        <v>1</v>
      </c>
      <c r="CS15" s="75">
        <f t="shared" si="56"/>
        <v>1</v>
      </c>
      <c r="CT15" s="75">
        <f t="shared" si="57"/>
        <v>1</v>
      </c>
      <c r="CU15" s="75">
        <f t="shared" si="58"/>
        <v>31</v>
      </c>
      <c r="CV15" s="165" t="e">
        <f>+#REF!+G15+BC15+BD15+BI15+BJ15+BK15</f>
        <v>#REF!</v>
      </c>
      <c r="CW15" s="171" t="e">
        <f t="shared" si="4"/>
        <v>#REF!</v>
      </c>
      <c r="CX15" s="172" t="e">
        <f t="shared" si="59"/>
        <v>#REF!</v>
      </c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>
        <f t="shared" si="60"/>
        <v>1</v>
      </c>
      <c r="DL15" s="172" t="e">
        <f t="shared" si="61"/>
        <v>#REF!</v>
      </c>
      <c r="DM15" s="172" t="e">
        <f t="shared" si="62"/>
        <v>#REF!</v>
      </c>
      <c r="DN15" s="174" t="e">
        <f>+#REF!+J15+W15+X15+Y15+AA15+#REF!+#REF!</f>
        <v>#REF!</v>
      </c>
      <c r="DO15" s="180" t="e">
        <f t="shared" si="8"/>
        <v>#REF!</v>
      </c>
      <c r="DP15" s="181" t="e">
        <f t="shared" si="9"/>
        <v>#REF!</v>
      </c>
      <c r="DQ15" s="181">
        <f t="shared" si="10"/>
        <v>1</v>
      </c>
      <c r="DR15" s="181">
        <f t="shared" si="11"/>
        <v>1</v>
      </c>
      <c r="DS15" s="181">
        <f t="shared" si="12"/>
        <v>1</v>
      </c>
      <c r="DT15" s="181" t="e">
        <f>IF(#REF!&lt;1,1,0)</f>
        <v>#REF!</v>
      </c>
      <c r="DU15" s="181" t="e">
        <f t="shared" si="13"/>
        <v>#REF!</v>
      </c>
      <c r="DV15" s="181" t="e">
        <f t="shared" si="14"/>
        <v>#REF!</v>
      </c>
      <c r="DW15" s="88" t="e">
        <f>+#REF!+H15+AW15+AX15+AY15+AZ15+BA15</f>
        <v>#REF!</v>
      </c>
      <c r="DX15" s="107" t="e">
        <f t="shared" si="15"/>
        <v>#REF!</v>
      </c>
      <c r="DY15" s="106" t="e">
        <f t="shared" si="63"/>
        <v>#REF!</v>
      </c>
      <c r="DZ15" s="106">
        <f t="shared" si="16"/>
        <v>1</v>
      </c>
      <c r="EA15" s="106">
        <f t="shared" si="17"/>
        <v>1</v>
      </c>
      <c r="EB15" s="106">
        <f t="shared" si="18"/>
        <v>1</v>
      </c>
      <c r="EC15" s="106">
        <f t="shared" si="19"/>
        <v>1</v>
      </c>
      <c r="ED15" s="106" t="e">
        <f t="shared" si="64"/>
        <v>#REF!</v>
      </c>
      <c r="EE15" s="106" t="e">
        <f t="shared" si="65"/>
        <v>#REF!</v>
      </c>
      <c r="EF15" s="94" t="e">
        <f>+#REF!+I15+AR15+AS15+AT15+AV15</f>
        <v>#REF!</v>
      </c>
      <c r="EG15" s="109" t="e">
        <f t="shared" si="20"/>
        <v>#REF!</v>
      </c>
      <c r="EH15" s="108" t="e">
        <f t="shared" si="66"/>
        <v>#REF!</v>
      </c>
      <c r="EI15" s="101">
        <f t="shared" si="21"/>
        <v>1</v>
      </c>
      <c r="EJ15" s="101">
        <f t="shared" si="22"/>
        <v>1</v>
      </c>
      <c r="EK15" s="101">
        <f t="shared" si="23"/>
        <v>1</v>
      </c>
      <c r="EL15" s="101" t="e">
        <f t="shared" si="67"/>
        <v>#REF!</v>
      </c>
      <c r="EM15" s="101" t="e">
        <f t="shared" si="68"/>
        <v>#REF!</v>
      </c>
    </row>
    <row r="16" spans="1:143">
      <c r="A16" s="119">
        <v>5</v>
      </c>
      <c r="B16" s="121"/>
      <c r="C16" s="124"/>
      <c r="D16" s="146"/>
      <c r="E16" s="147"/>
      <c r="F16" s="148"/>
      <c r="G16" s="2"/>
      <c r="H16" s="2"/>
      <c r="I16" s="2"/>
      <c r="J16" s="150"/>
      <c r="K16" s="146"/>
      <c r="L16" s="2"/>
      <c r="M16" s="154"/>
      <c r="N16" s="39"/>
      <c r="O16" s="128"/>
      <c r="P16" s="128"/>
      <c r="Q16" s="142"/>
      <c r="R16" s="58"/>
      <c r="S16" s="59"/>
      <c r="T16" s="40"/>
      <c r="U16" s="40"/>
      <c r="V16" s="61"/>
      <c r="W16" s="38"/>
      <c r="X16" s="112"/>
      <c r="Y16" s="112"/>
      <c r="Z16" s="112"/>
      <c r="AA16" s="48"/>
      <c r="AB16" s="40"/>
      <c r="AC16" s="40"/>
      <c r="AD16" s="40"/>
      <c r="AE16" s="40"/>
      <c r="AF16" s="41"/>
      <c r="AG16" s="41"/>
      <c r="AH16" s="41"/>
      <c r="AI16" s="43"/>
      <c r="AJ16" s="42"/>
      <c r="AK16" s="61"/>
      <c r="AL16" s="61"/>
      <c r="AM16" s="58"/>
      <c r="AN16" s="41"/>
      <c r="AO16" s="41"/>
      <c r="AP16" s="61"/>
      <c r="AQ16" s="43"/>
      <c r="AR16" s="158"/>
      <c r="AS16" s="32"/>
      <c r="AT16" s="63"/>
      <c r="AU16" s="63"/>
      <c r="AV16" s="63"/>
      <c r="AW16" s="85"/>
      <c r="AX16" s="81"/>
      <c r="AY16" s="81"/>
      <c r="AZ16" s="81"/>
      <c r="BA16" s="86"/>
      <c r="BB16" s="118"/>
      <c r="BC16" s="33"/>
      <c r="BD16" s="46"/>
      <c r="BE16" s="46"/>
      <c r="BF16" s="46"/>
      <c r="BG16" s="46"/>
      <c r="BH16" s="46"/>
      <c r="BI16" s="46"/>
      <c r="BJ16" s="46"/>
      <c r="BK16" s="69"/>
      <c r="BL16" s="3"/>
      <c r="BM16" s="75">
        <f t="shared" si="24"/>
        <v>0</v>
      </c>
      <c r="BN16" s="80">
        <f t="shared" si="25"/>
        <v>0</v>
      </c>
      <c r="BO16" s="75" t="str">
        <f t="shared" si="26"/>
        <v>FAIL</v>
      </c>
      <c r="BP16" s="75">
        <f t="shared" si="27"/>
        <v>1</v>
      </c>
      <c r="BQ16" s="75">
        <f t="shared" si="28"/>
        <v>1</v>
      </c>
      <c r="BR16" s="75">
        <f t="shared" si="29"/>
        <v>1</v>
      </c>
      <c r="BS16" s="75">
        <f t="shared" si="30"/>
        <v>1</v>
      </c>
      <c r="BT16" s="75">
        <f t="shared" si="31"/>
        <v>1</v>
      </c>
      <c r="BU16" s="75">
        <f t="shared" si="32"/>
        <v>1</v>
      </c>
      <c r="BV16" s="75">
        <f t="shared" si="33"/>
        <v>1</v>
      </c>
      <c r="BW16" s="75">
        <f t="shared" si="34"/>
        <v>1</v>
      </c>
      <c r="BX16" s="75">
        <f t="shared" si="35"/>
        <v>1</v>
      </c>
      <c r="BY16" s="75">
        <f t="shared" si="36"/>
        <v>1</v>
      </c>
      <c r="BZ16" s="75">
        <f t="shared" si="37"/>
        <v>1</v>
      </c>
      <c r="CA16" s="75">
        <f t="shared" si="38"/>
        <v>1</v>
      </c>
      <c r="CB16" s="75">
        <f t="shared" si="39"/>
        <v>1</v>
      </c>
      <c r="CC16" s="75">
        <f t="shared" si="40"/>
        <v>1</v>
      </c>
      <c r="CD16" s="75">
        <f t="shared" si="41"/>
        <v>1</v>
      </c>
      <c r="CE16" s="75">
        <f t="shared" si="42"/>
        <v>1</v>
      </c>
      <c r="CF16" s="75">
        <f t="shared" si="43"/>
        <v>1</v>
      </c>
      <c r="CG16" s="75">
        <f t="shared" si="44"/>
        <v>1</v>
      </c>
      <c r="CH16" s="75">
        <f t="shared" si="45"/>
        <v>1</v>
      </c>
      <c r="CI16" s="75">
        <f t="shared" si="46"/>
        <v>1</v>
      </c>
      <c r="CJ16" s="75">
        <f t="shared" si="47"/>
        <v>1</v>
      </c>
      <c r="CK16" s="75">
        <f t="shared" si="48"/>
        <v>1</v>
      </c>
      <c r="CL16" s="75">
        <f t="shared" si="49"/>
        <v>1</v>
      </c>
      <c r="CM16" s="75">
        <f t="shared" si="50"/>
        <v>1</v>
      </c>
      <c r="CN16" s="75">
        <f t="shared" si="51"/>
        <v>1</v>
      </c>
      <c r="CO16" s="75">
        <f t="shared" si="52"/>
        <v>1</v>
      </c>
      <c r="CP16" s="75">
        <f t="shared" si="53"/>
        <v>1</v>
      </c>
      <c r="CQ16" s="75">
        <f t="shared" si="54"/>
        <v>1</v>
      </c>
      <c r="CR16" s="75">
        <f t="shared" si="55"/>
        <v>1</v>
      </c>
      <c r="CS16" s="75">
        <f t="shared" si="56"/>
        <v>1</v>
      </c>
      <c r="CT16" s="75">
        <f t="shared" si="57"/>
        <v>1</v>
      </c>
      <c r="CU16" s="75">
        <f t="shared" si="58"/>
        <v>31</v>
      </c>
      <c r="CV16" s="165" t="e">
        <f>+#REF!+G16+BC16+BD16+BI16+BJ16+BK16</f>
        <v>#REF!</v>
      </c>
      <c r="CW16" s="171" t="e">
        <f t="shared" si="4"/>
        <v>#REF!</v>
      </c>
      <c r="CX16" s="172" t="e">
        <f t="shared" si="59"/>
        <v>#REF!</v>
      </c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>
        <f t="shared" si="60"/>
        <v>1</v>
      </c>
      <c r="DL16" s="172" t="e">
        <f t="shared" si="61"/>
        <v>#REF!</v>
      </c>
      <c r="DM16" s="172" t="e">
        <f t="shared" si="62"/>
        <v>#REF!</v>
      </c>
      <c r="DN16" s="174" t="e">
        <f>+#REF!+J16+W16+X16+Y16+AA16+#REF!+#REF!</f>
        <v>#REF!</v>
      </c>
      <c r="DO16" s="180" t="e">
        <f t="shared" si="8"/>
        <v>#REF!</v>
      </c>
      <c r="DP16" s="181" t="e">
        <f t="shared" si="9"/>
        <v>#REF!</v>
      </c>
      <c r="DQ16" s="181">
        <f t="shared" si="10"/>
        <v>1</v>
      </c>
      <c r="DR16" s="181">
        <f t="shared" si="11"/>
        <v>1</v>
      </c>
      <c r="DS16" s="181">
        <f t="shared" si="12"/>
        <v>1</v>
      </c>
      <c r="DT16" s="181" t="e">
        <f>IF(#REF!&lt;1,1,0)</f>
        <v>#REF!</v>
      </c>
      <c r="DU16" s="181" t="e">
        <f t="shared" si="13"/>
        <v>#REF!</v>
      </c>
      <c r="DV16" s="181" t="e">
        <f t="shared" si="14"/>
        <v>#REF!</v>
      </c>
      <c r="DW16" s="88" t="e">
        <f>+#REF!+H16+AW16+AX16+AY16+AZ16+BA16</f>
        <v>#REF!</v>
      </c>
      <c r="DX16" s="107" t="e">
        <f t="shared" si="15"/>
        <v>#REF!</v>
      </c>
      <c r="DY16" s="106" t="e">
        <f t="shared" si="63"/>
        <v>#REF!</v>
      </c>
      <c r="DZ16" s="106">
        <f t="shared" si="16"/>
        <v>1</v>
      </c>
      <c r="EA16" s="106">
        <f t="shared" si="17"/>
        <v>1</v>
      </c>
      <c r="EB16" s="106">
        <f t="shared" si="18"/>
        <v>1</v>
      </c>
      <c r="EC16" s="106">
        <f t="shared" si="19"/>
        <v>1</v>
      </c>
      <c r="ED16" s="106" t="e">
        <f t="shared" si="64"/>
        <v>#REF!</v>
      </c>
      <c r="EE16" s="106" t="e">
        <f t="shared" si="65"/>
        <v>#REF!</v>
      </c>
      <c r="EF16" s="94" t="e">
        <f>+#REF!+I16+AR16+AS16+AT16+AV16</f>
        <v>#REF!</v>
      </c>
      <c r="EG16" s="109" t="e">
        <f t="shared" si="20"/>
        <v>#REF!</v>
      </c>
      <c r="EH16" s="108" t="e">
        <f t="shared" si="66"/>
        <v>#REF!</v>
      </c>
      <c r="EI16" s="101">
        <f t="shared" si="21"/>
        <v>1</v>
      </c>
      <c r="EJ16" s="101">
        <f t="shared" si="22"/>
        <v>1</v>
      </c>
      <c r="EK16" s="101">
        <f t="shared" si="23"/>
        <v>1</v>
      </c>
      <c r="EL16" s="101" t="e">
        <f t="shared" si="67"/>
        <v>#REF!</v>
      </c>
      <c r="EM16" s="101" t="e">
        <f t="shared" si="68"/>
        <v>#REF!</v>
      </c>
    </row>
    <row r="17" spans="1:143">
      <c r="A17" s="119">
        <v>6</v>
      </c>
      <c r="B17" s="121"/>
      <c r="C17" s="124"/>
      <c r="D17" s="146"/>
      <c r="E17" s="147"/>
      <c r="F17" s="148"/>
      <c r="G17" s="2"/>
      <c r="H17" s="2"/>
      <c r="I17" s="2"/>
      <c r="J17" s="150"/>
      <c r="K17" s="146"/>
      <c r="L17" s="2"/>
      <c r="M17" s="154"/>
      <c r="N17" s="39"/>
      <c r="O17" s="128"/>
      <c r="P17" s="128"/>
      <c r="Q17" s="142"/>
      <c r="R17" s="58"/>
      <c r="S17" s="59"/>
      <c r="T17" s="40"/>
      <c r="U17" s="40"/>
      <c r="V17" s="61"/>
      <c r="W17" s="38"/>
      <c r="X17" s="112"/>
      <c r="Y17" s="112"/>
      <c r="Z17" s="112"/>
      <c r="AA17" s="48"/>
      <c r="AB17" s="40"/>
      <c r="AC17" s="40"/>
      <c r="AD17" s="40"/>
      <c r="AE17" s="40"/>
      <c r="AF17" s="41"/>
      <c r="AG17" s="41"/>
      <c r="AH17" s="41"/>
      <c r="AI17" s="43"/>
      <c r="AJ17" s="42"/>
      <c r="AK17" s="61"/>
      <c r="AL17" s="61"/>
      <c r="AM17" s="58"/>
      <c r="AN17" s="41"/>
      <c r="AO17" s="41"/>
      <c r="AP17" s="61"/>
      <c r="AQ17" s="43"/>
      <c r="AR17" s="158"/>
      <c r="AS17" s="32"/>
      <c r="AT17" s="63"/>
      <c r="AU17" s="63"/>
      <c r="AV17" s="63"/>
      <c r="AW17" s="85"/>
      <c r="AX17" s="81"/>
      <c r="AY17" s="81"/>
      <c r="AZ17" s="81"/>
      <c r="BA17" s="86"/>
      <c r="BB17" s="118"/>
      <c r="BC17" s="33"/>
      <c r="BD17" s="46"/>
      <c r="BE17" s="46"/>
      <c r="BF17" s="46"/>
      <c r="BG17" s="46"/>
      <c r="BH17" s="46"/>
      <c r="BI17" s="46"/>
      <c r="BJ17" s="46"/>
      <c r="BK17" s="69"/>
      <c r="BL17" s="3"/>
      <c r="BM17" s="75">
        <f t="shared" si="24"/>
        <v>0</v>
      </c>
      <c r="BN17" s="80">
        <f t="shared" si="25"/>
        <v>0</v>
      </c>
      <c r="BO17" s="75" t="str">
        <f t="shared" si="26"/>
        <v>FAIL</v>
      </c>
      <c r="BP17" s="75">
        <f t="shared" si="27"/>
        <v>1</v>
      </c>
      <c r="BQ17" s="75">
        <f t="shared" si="28"/>
        <v>1</v>
      </c>
      <c r="BR17" s="75">
        <f t="shared" si="29"/>
        <v>1</v>
      </c>
      <c r="BS17" s="75">
        <f t="shared" si="30"/>
        <v>1</v>
      </c>
      <c r="BT17" s="75">
        <f t="shared" si="31"/>
        <v>1</v>
      </c>
      <c r="BU17" s="75">
        <f t="shared" si="32"/>
        <v>1</v>
      </c>
      <c r="BV17" s="75">
        <f t="shared" si="33"/>
        <v>1</v>
      </c>
      <c r="BW17" s="75">
        <f t="shared" si="34"/>
        <v>1</v>
      </c>
      <c r="BX17" s="75">
        <f t="shared" si="35"/>
        <v>1</v>
      </c>
      <c r="BY17" s="75">
        <f t="shared" si="36"/>
        <v>1</v>
      </c>
      <c r="BZ17" s="75">
        <f t="shared" si="37"/>
        <v>1</v>
      </c>
      <c r="CA17" s="75">
        <f t="shared" si="38"/>
        <v>1</v>
      </c>
      <c r="CB17" s="75">
        <f t="shared" si="39"/>
        <v>1</v>
      </c>
      <c r="CC17" s="75">
        <f t="shared" si="40"/>
        <v>1</v>
      </c>
      <c r="CD17" s="75">
        <f t="shared" si="41"/>
        <v>1</v>
      </c>
      <c r="CE17" s="75">
        <f t="shared" si="42"/>
        <v>1</v>
      </c>
      <c r="CF17" s="75">
        <f t="shared" si="43"/>
        <v>1</v>
      </c>
      <c r="CG17" s="75">
        <f t="shared" si="44"/>
        <v>1</v>
      </c>
      <c r="CH17" s="75">
        <f t="shared" si="45"/>
        <v>1</v>
      </c>
      <c r="CI17" s="75">
        <f t="shared" si="46"/>
        <v>1</v>
      </c>
      <c r="CJ17" s="75">
        <f t="shared" si="47"/>
        <v>1</v>
      </c>
      <c r="CK17" s="75">
        <f t="shared" si="48"/>
        <v>1</v>
      </c>
      <c r="CL17" s="75">
        <f t="shared" si="49"/>
        <v>1</v>
      </c>
      <c r="CM17" s="75">
        <f t="shared" si="50"/>
        <v>1</v>
      </c>
      <c r="CN17" s="75">
        <f t="shared" si="51"/>
        <v>1</v>
      </c>
      <c r="CO17" s="75">
        <f t="shared" si="52"/>
        <v>1</v>
      </c>
      <c r="CP17" s="75">
        <f t="shared" si="53"/>
        <v>1</v>
      </c>
      <c r="CQ17" s="75">
        <f t="shared" si="54"/>
        <v>1</v>
      </c>
      <c r="CR17" s="75">
        <f t="shared" si="55"/>
        <v>1</v>
      </c>
      <c r="CS17" s="75">
        <f t="shared" si="56"/>
        <v>1</v>
      </c>
      <c r="CT17" s="75">
        <f t="shared" si="57"/>
        <v>1</v>
      </c>
      <c r="CU17" s="75">
        <f t="shared" si="58"/>
        <v>31</v>
      </c>
      <c r="CV17" s="165" t="e">
        <f>+#REF!+G17+BC17+BD17+BI17+BJ17+BK17</f>
        <v>#REF!</v>
      </c>
      <c r="CW17" s="171" t="e">
        <f t="shared" si="4"/>
        <v>#REF!</v>
      </c>
      <c r="CX17" s="172" t="e">
        <f t="shared" si="59"/>
        <v>#REF!</v>
      </c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>
        <f t="shared" si="60"/>
        <v>1</v>
      </c>
      <c r="DL17" s="172" t="e">
        <f t="shared" si="61"/>
        <v>#REF!</v>
      </c>
      <c r="DM17" s="172" t="e">
        <f t="shared" si="62"/>
        <v>#REF!</v>
      </c>
      <c r="DN17" s="174" t="e">
        <f>+#REF!+J17+W17+X17+Y17+AA17+#REF!+#REF!</f>
        <v>#REF!</v>
      </c>
      <c r="DO17" s="180" t="e">
        <f t="shared" si="8"/>
        <v>#REF!</v>
      </c>
      <c r="DP17" s="181" t="e">
        <f t="shared" si="9"/>
        <v>#REF!</v>
      </c>
      <c r="DQ17" s="181">
        <f t="shared" si="10"/>
        <v>1</v>
      </c>
      <c r="DR17" s="181">
        <f t="shared" si="11"/>
        <v>1</v>
      </c>
      <c r="DS17" s="181">
        <f t="shared" si="12"/>
        <v>1</v>
      </c>
      <c r="DT17" s="181" t="e">
        <f>IF(#REF!&lt;1,1,0)</f>
        <v>#REF!</v>
      </c>
      <c r="DU17" s="181" t="e">
        <f t="shared" si="13"/>
        <v>#REF!</v>
      </c>
      <c r="DV17" s="181" t="e">
        <f t="shared" si="14"/>
        <v>#REF!</v>
      </c>
      <c r="DW17" s="88" t="e">
        <f>+#REF!+H17+AW17+AX17+AY17+AZ17+BA17</f>
        <v>#REF!</v>
      </c>
      <c r="DX17" s="107" t="e">
        <f t="shared" si="15"/>
        <v>#REF!</v>
      </c>
      <c r="DY17" s="106" t="e">
        <f t="shared" si="63"/>
        <v>#REF!</v>
      </c>
      <c r="DZ17" s="106">
        <f t="shared" si="16"/>
        <v>1</v>
      </c>
      <c r="EA17" s="106">
        <f t="shared" si="17"/>
        <v>1</v>
      </c>
      <c r="EB17" s="106">
        <f t="shared" si="18"/>
        <v>1</v>
      </c>
      <c r="EC17" s="106">
        <f t="shared" si="19"/>
        <v>1</v>
      </c>
      <c r="ED17" s="106" t="e">
        <f t="shared" si="64"/>
        <v>#REF!</v>
      </c>
      <c r="EE17" s="106" t="e">
        <f t="shared" si="65"/>
        <v>#REF!</v>
      </c>
      <c r="EF17" s="94" t="e">
        <f>+#REF!+I17+AR17+AS17+AT17+AV17</f>
        <v>#REF!</v>
      </c>
      <c r="EG17" s="109" t="e">
        <f t="shared" si="20"/>
        <v>#REF!</v>
      </c>
      <c r="EH17" s="108" t="e">
        <f t="shared" si="66"/>
        <v>#REF!</v>
      </c>
      <c r="EI17" s="101">
        <f t="shared" si="21"/>
        <v>1</v>
      </c>
      <c r="EJ17" s="101">
        <f t="shared" si="22"/>
        <v>1</v>
      </c>
      <c r="EK17" s="101">
        <f t="shared" si="23"/>
        <v>1</v>
      </c>
      <c r="EL17" s="101" t="e">
        <f t="shared" si="67"/>
        <v>#REF!</v>
      </c>
      <c r="EM17" s="101" t="e">
        <f t="shared" si="68"/>
        <v>#REF!</v>
      </c>
    </row>
    <row r="18" spans="1:143">
      <c r="A18" s="119">
        <v>7</v>
      </c>
      <c r="B18" s="121"/>
      <c r="C18" s="124"/>
      <c r="D18" s="146"/>
      <c r="E18" s="147"/>
      <c r="F18" s="148"/>
      <c r="G18" s="2"/>
      <c r="H18" s="2"/>
      <c r="I18" s="2"/>
      <c r="J18" s="150"/>
      <c r="K18" s="146"/>
      <c r="L18" s="2"/>
      <c r="M18" s="154"/>
      <c r="N18" s="39"/>
      <c r="O18" s="128"/>
      <c r="P18" s="128"/>
      <c r="Q18" s="142"/>
      <c r="R18" s="58"/>
      <c r="S18" s="59"/>
      <c r="T18" s="40"/>
      <c r="U18" s="40"/>
      <c r="V18" s="61"/>
      <c r="W18" s="38"/>
      <c r="X18" s="112"/>
      <c r="Y18" s="112"/>
      <c r="Z18" s="112"/>
      <c r="AA18" s="48"/>
      <c r="AB18" s="40"/>
      <c r="AC18" s="40"/>
      <c r="AD18" s="40"/>
      <c r="AE18" s="40"/>
      <c r="AF18" s="41"/>
      <c r="AG18" s="41"/>
      <c r="AH18" s="41"/>
      <c r="AI18" s="43"/>
      <c r="AJ18" s="42"/>
      <c r="AK18" s="61"/>
      <c r="AL18" s="61"/>
      <c r="AM18" s="58"/>
      <c r="AN18" s="41"/>
      <c r="AO18" s="41"/>
      <c r="AP18" s="61"/>
      <c r="AQ18" s="43"/>
      <c r="AR18" s="158"/>
      <c r="AS18" s="32"/>
      <c r="AT18" s="63"/>
      <c r="AU18" s="63"/>
      <c r="AV18" s="63"/>
      <c r="AW18" s="85"/>
      <c r="AX18" s="81"/>
      <c r="AY18" s="81"/>
      <c r="AZ18" s="81"/>
      <c r="BA18" s="86"/>
      <c r="BB18" s="118"/>
      <c r="BC18" s="33"/>
      <c r="BD18" s="46"/>
      <c r="BE18" s="46"/>
      <c r="BF18" s="46"/>
      <c r="BG18" s="46"/>
      <c r="BH18" s="46"/>
      <c r="BI18" s="46"/>
      <c r="BJ18" s="46"/>
      <c r="BK18" s="69"/>
      <c r="BL18" s="3"/>
      <c r="BM18" s="75">
        <f t="shared" si="24"/>
        <v>0</v>
      </c>
      <c r="BN18" s="80">
        <f t="shared" si="25"/>
        <v>0</v>
      </c>
      <c r="BO18" s="75" t="str">
        <f t="shared" si="26"/>
        <v>FAIL</v>
      </c>
      <c r="BP18" s="75">
        <f t="shared" si="27"/>
        <v>1</v>
      </c>
      <c r="BQ18" s="75">
        <f t="shared" si="28"/>
        <v>1</v>
      </c>
      <c r="BR18" s="75">
        <f t="shared" si="29"/>
        <v>1</v>
      </c>
      <c r="BS18" s="75">
        <f t="shared" si="30"/>
        <v>1</v>
      </c>
      <c r="BT18" s="75">
        <f t="shared" si="31"/>
        <v>1</v>
      </c>
      <c r="BU18" s="75">
        <f t="shared" si="32"/>
        <v>1</v>
      </c>
      <c r="BV18" s="75">
        <f t="shared" si="33"/>
        <v>1</v>
      </c>
      <c r="BW18" s="75">
        <f t="shared" si="34"/>
        <v>1</v>
      </c>
      <c r="BX18" s="75">
        <f t="shared" si="35"/>
        <v>1</v>
      </c>
      <c r="BY18" s="75">
        <f t="shared" si="36"/>
        <v>1</v>
      </c>
      <c r="BZ18" s="75">
        <f t="shared" si="37"/>
        <v>1</v>
      </c>
      <c r="CA18" s="75">
        <f t="shared" si="38"/>
        <v>1</v>
      </c>
      <c r="CB18" s="75">
        <f t="shared" si="39"/>
        <v>1</v>
      </c>
      <c r="CC18" s="75">
        <f t="shared" si="40"/>
        <v>1</v>
      </c>
      <c r="CD18" s="75">
        <f t="shared" si="41"/>
        <v>1</v>
      </c>
      <c r="CE18" s="75">
        <f t="shared" si="42"/>
        <v>1</v>
      </c>
      <c r="CF18" s="75">
        <f t="shared" si="43"/>
        <v>1</v>
      </c>
      <c r="CG18" s="75">
        <f t="shared" si="44"/>
        <v>1</v>
      </c>
      <c r="CH18" s="75">
        <f t="shared" si="45"/>
        <v>1</v>
      </c>
      <c r="CI18" s="75">
        <f t="shared" si="46"/>
        <v>1</v>
      </c>
      <c r="CJ18" s="75">
        <f t="shared" si="47"/>
        <v>1</v>
      </c>
      <c r="CK18" s="75">
        <f t="shared" si="48"/>
        <v>1</v>
      </c>
      <c r="CL18" s="75">
        <f t="shared" si="49"/>
        <v>1</v>
      </c>
      <c r="CM18" s="75">
        <f t="shared" si="50"/>
        <v>1</v>
      </c>
      <c r="CN18" s="75">
        <f t="shared" si="51"/>
        <v>1</v>
      </c>
      <c r="CO18" s="75">
        <f t="shared" si="52"/>
        <v>1</v>
      </c>
      <c r="CP18" s="75">
        <f t="shared" si="53"/>
        <v>1</v>
      </c>
      <c r="CQ18" s="75">
        <f t="shared" si="54"/>
        <v>1</v>
      </c>
      <c r="CR18" s="75">
        <f t="shared" si="55"/>
        <v>1</v>
      </c>
      <c r="CS18" s="75">
        <f t="shared" si="56"/>
        <v>1</v>
      </c>
      <c r="CT18" s="75">
        <f t="shared" si="57"/>
        <v>1</v>
      </c>
      <c r="CU18" s="75">
        <f t="shared" si="58"/>
        <v>31</v>
      </c>
      <c r="CV18" s="165" t="e">
        <f>+#REF!+G18+BC18+BD18+BI18+BJ18+BK18</f>
        <v>#REF!</v>
      </c>
      <c r="CW18" s="171" t="e">
        <f t="shared" si="4"/>
        <v>#REF!</v>
      </c>
      <c r="CX18" s="172" t="e">
        <f t="shared" si="59"/>
        <v>#REF!</v>
      </c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>
        <f t="shared" si="60"/>
        <v>1</v>
      </c>
      <c r="DL18" s="172" t="e">
        <f t="shared" si="61"/>
        <v>#REF!</v>
      </c>
      <c r="DM18" s="172" t="e">
        <f t="shared" si="62"/>
        <v>#REF!</v>
      </c>
      <c r="DN18" s="174" t="e">
        <f>+#REF!+J18+W18+X18+Y18+AA18+#REF!+#REF!</f>
        <v>#REF!</v>
      </c>
      <c r="DO18" s="180" t="e">
        <f t="shared" si="8"/>
        <v>#REF!</v>
      </c>
      <c r="DP18" s="181" t="e">
        <f t="shared" si="9"/>
        <v>#REF!</v>
      </c>
      <c r="DQ18" s="181">
        <f t="shared" si="10"/>
        <v>1</v>
      </c>
      <c r="DR18" s="181">
        <f t="shared" si="11"/>
        <v>1</v>
      </c>
      <c r="DS18" s="181">
        <f t="shared" si="12"/>
        <v>1</v>
      </c>
      <c r="DT18" s="181" t="e">
        <f>IF(#REF!&lt;1,1,0)</f>
        <v>#REF!</v>
      </c>
      <c r="DU18" s="181" t="e">
        <f t="shared" si="13"/>
        <v>#REF!</v>
      </c>
      <c r="DV18" s="181" t="e">
        <f t="shared" si="14"/>
        <v>#REF!</v>
      </c>
      <c r="DW18" s="88" t="e">
        <f>+#REF!+H18+AW18+AX18+AY18+AZ18+BA18</f>
        <v>#REF!</v>
      </c>
      <c r="DX18" s="107" t="e">
        <f t="shared" si="15"/>
        <v>#REF!</v>
      </c>
      <c r="DY18" s="106" t="e">
        <f t="shared" si="63"/>
        <v>#REF!</v>
      </c>
      <c r="DZ18" s="106">
        <f t="shared" si="16"/>
        <v>1</v>
      </c>
      <c r="EA18" s="106">
        <f t="shared" si="17"/>
        <v>1</v>
      </c>
      <c r="EB18" s="106">
        <f t="shared" si="18"/>
        <v>1</v>
      </c>
      <c r="EC18" s="106">
        <f t="shared" si="19"/>
        <v>1</v>
      </c>
      <c r="ED18" s="106" t="e">
        <f t="shared" si="64"/>
        <v>#REF!</v>
      </c>
      <c r="EE18" s="106" t="e">
        <f t="shared" si="65"/>
        <v>#REF!</v>
      </c>
      <c r="EF18" s="94" t="e">
        <f>+#REF!+I18+AR18+AS18+AT18+AV18</f>
        <v>#REF!</v>
      </c>
      <c r="EG18" s="109" t="e">
        <f t="shared" si="20"/>
        <v>#REF!</v>
      </c>
      <c r="EH18" s="108" t="e">
        <f t="shared" si="66"/>
        <v>#REF!</v>
      </c>
      <c r="EI18" s="101">
        <f t="shared" si="21"/>
        <v>1</v>
      </c>
      <c r="EJ18" s="101">
        <f t="shared" si="22"/>
        <v>1</v>
      </c>
      <c r="EK18" s="101">
        <f t="shared" si="23"/>
        <v>1</v>
      </c>
      <c r="EL18" s="101" t="e">
        <f t="shared" si="67"/>
        <v>#REF!</v>
      </c>
      <c r="EM18" s="101" t="e">
        <f t="shared" si="68"/>
        <v>#REF!</v>
      </c>
    </row>
    <row r="19" spans="1:143">
      <c r="A19" s="119">
        <v>8</v>
      </c>
      <c r="B19" s="121"/>
      <c r="C19" s="124"/>
      <c r="D19" s="146"/>
      <c r="E19" s="147"/>
      <c r="F19" s="148"/>
      <c r="G19" s="2"/>
      <c r="H19" s="2"/>
      <c r="I19" s="2"/>
      <c r="J19" s="150"/>
      <c r="K19" s="146"/>
      <c r="L19" s="2"/>
      <c r="M19" s="154"/>
      <c r="N19" s="39"/>
      <c r="O19" s="128"/>
      <c r="P19" s="128"/>
      <c r="Q19" s="142"/>
      <c r="R19" s="58"/>
      <c r="S19" s="59"/>
      <c r="T19" s="40"/>
      <c r="U19" s="40"/>
      <c r="V19" s="61"/>
      <c r="W19" s="38"/>
      <c r="X19" s="112"/>
      <c r="Y19" s="112"/>
      <c r="Z19" s="112"/>
      <c r="AA19" s="48"/>
      <c r="AB19" s="40"/>
      <c r="AC19" s="40"/>
      <c r="AD19" s="40"/>
      <c r="AE19" s="40"/>
      <c r="AF19" s="41"/>
      <c r="AG19" s="41"/>
      <c r="AH19" s="41"/>
      <c r="AI19" s="43"/>
      <c r="AJ19" s="42"/>
      <c r="AK19" s="61"/>
      <c r="AL19" s="61"/>
      <c r="AM19" s="58"/>
      <c r="AN19" s="41"/>
      <c r="AO19" s="41"/>
      <c r="AP19" s="61"/>
      <c r="AQ19" s="43"/>
      <c r="AR19" s="158"/>
      <c r="AS19" s="32"/>
      <c r="AT19" s="63"/>
      <c r="AU19" s="63"/>
      <c r="AV19" s="63"/>
      <c r="AW19" s="85"/>
      <c r="AX19" s="81"/>
      <c r="AY19" s="81"/>
      <c r="AZ19" s="81"/>
      <c r="BA19" s="86"/>
      <c r="BB19" s="118"/>
      <c r="BC19" s="33"/>
      <c r="BD19" s="46"/>
      <c r="BE19" s="46"/>
      <c r="BF19" s="46"/>
      <c r="BG19" s="46"/>
      <c r="BH19" s="46"/>
      <c r="BI19" s="46"/>
      <c r="BJ19" s="46"/>
      <c r="BK19" s="69"/>
      <c r="BL19" s="3"/>
      <c r="BM19" s="75">
        <f t="shared" si="24"/>
        <v>0</v>
      </c>
      <c r="BN19" s="80">
        <f t="shared" si="25"/>
        <v>0</v>
      </c>
      <c r="BO19" s="75" t="str">
        <f t="shared" si="26"/>
        <v>FAIL</v>
      </c>
      <c r="BP19" s="75">
        <f t="shared" si="27"/>
        <v>1</v>
      </c>
      <c r="BQ19" s="75">
        <f t="shared" si="28"/>
        <v>1</v>
      </c>
      <c r="BR19" s="75">
        <f t="shared" si="29"/>
        <v>1</v>
      </c>
      <c r="BS19" s="75">
        <f t="shared" si="30"/>
        <v>1</v>
      </c>
      <c r="BT19" s="75">
        <f t="shared" si="31"/>
        <v>1</v>
      </c>
      <c r="BU19" s="75">
        <f t="shared" si="32"/>
        <v>1</v>
      </c>
      <c r="BV19" s="75">
        <f t="shared" si="33"/>
        <v>1</v>
      </c>
      <c r="BW19" s="75">
        <f t="shared" si="34"/>
        <v>1</v>
      </c>
      <c r="BX19" s="75">
        <f t="shared" si="35"/>
        <v>1</v>
      </c>
      <c r="BY19" s="75">
        <f t="shared" si="36"/>
        <v>1</v>
      </c>
      <c r="BZ19" s="75">
        <f t="shared" si="37"/>
        <v>1</v>
      </c>
      <c r="CA19" s="75">
        <f t="shared" si="38"/>
        <v>1</v>
      </c>
      <c r="CB19" s="75">
        <f t="shared" si="39"/>
        <v>1</v>
      </c>
      <c r="CC19" s="75">
        <f t="shared" si="40"/>
        <v>1</v>
      </c>
      <c r="CD19" s="75">
        <f t="shared" si="41"/>
        <v>1</v>
      </c>
      <c r="CE19" s="75">
        <f t="shared" si="42"/>
        <v>1</v>
      </c>
      <c r="CF19" s="75">
        <f t="shared" si="43"/>
        <v>1</v>
      </c>
      <c r="CG19" s="75">
        <f t="shared" si="44"/>
        <v>1</v>
      </c>
      <c r="CH19" s="75">
        <f t="shared" si="45"/>
        <v>1</v>
      </c>
      <c r="CI19" s="75">
        <f t="shared" si="46"/>
        <v>1</v>
      </c>
      <c r="CJ19" s="75">
        <f t="shared" si="47"/>
        <v>1</v>
      </c>
      <c r="CK19" s="75">
        <f t="shared" si="48"/>
        <v>1</v>
      </c>
      <c r="CL19" s="75">
        <f t="shared" si="49"/>
        <v>1</v>
      </c>
      <c r="CM19" s="75">
        <f t="shared" si="50"/>
        <v>1</v>
      </c>
      <c r="CN19" s="75">
        <f t="shared" si="51"/>
        <v>1</v>
      </c>
      <c r="CO19" s="75">
        <f t="shared" si="52"/>
        <v>1</v>
      </c>
      <c r="CP19" s="75">
        <f t="shared" si="53"/>
        <v>1</v>
      </c>
      <c r="CQ19" s="75">
        <f t="shared" si="54"/>
        <v>1</v>
      </c>
      <c r="CR19" s="75">
        <f t="shared" si="55"/>
        <v>1</v>
      </c>
      <c r="CS19" s="75">
        <f t="shared" si="56"/>
        <v>1</v>
      </c>
      <c r="CT19" s="75">
        <f t="shared" si="57"/>
        <v>1</v>
      </c>
      <c r="CU19" s="75">
        <f t="shared" si="58"/>
        <v>31</v>
      </c>
      <c r="CV19" s="165" t="e">
        <f>+#REF!+G19+BC19+BD19+BI19+BJ19+BK19</f>
        <v>#REF!</v>
      </c>
      <c r="CW19" s="171" t="e">
        <f t="shared" si="4"/>
        <v>#REF!</v>
      </c>
      <c r="CX19" s="172" t="e">
        <f t="shared" si="59"/>
        <v>#REF!</v>
      </c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>
        <f t="shared" si="60"/>
        <v>1</v>
      </c>
      <c r="DL19" s="172" t="e">
        <f t="shared" si="61"/>
        <v>#REF!</v>
      </c>
      <c r="DM19" s="172" t="e">
        <f t="shared" si="62"/>
        <v>#REF!</v>
      </c>
      <c r="DN19" s="174" t="e">
        <f>+#REF!+J19+W19+X19+Y19+AA19+#REF!+#REF!</f>
        <v>#REF!</v>
      </c>
      <c r="DO19" s="180" t="e">
        <f t="shared" si="8"/>
        <v>#REF!</v>
      </c>
      <c r="DP19" s="181" t="e">
        <f t="shared" si="9"/>
        <v>#REF!</v>
      </c>
      <c r="DQ19" s="181">
        <f t="shared" si="10"/>
        <v>1</v>
      </c>
      <c r="DR19" s="181">
        <f t="shared" si="11"/>
        <v>1</v>
      </c>
      <c r="DS19" s="181">
        <f t="shared" si="12"/>
        <v>1</v>
      </c>
      <c r="DT19" s="181" t="e">
        <f>IF(#REF!&lt;1,1,0)</f>
        <v>#REF!</v>
      </c>
      <c r="DU19" s="181" t="e">
        <f t="shared" si="13"/>
        <v>#REF!</v>
      </c>
      <c r="DV19" s="181" t="e">
        <f t="shared" si="14"/>
        <v>#REF!</v>
      </c>
      <c r="DW19" s="88" t="e">
        <f>+#REF!+H19+AW19+AX19+AY19+AZ19+BA19</f>
        <v>#REF!</v>
      </c>
      <c r="DX19" s="107" t="e">
        <f t="shared" si="15"/>
        <v>#REF!</v>
      </c>
      <c r="DY19" s="106" t="e">
        <f t="shared" si="63"/>
        <v>#REF!</v>
      </c>
      <c r="DZ19" s="106">
        <f t="shared" si="16"/>
        <v>1</v>
      </c>
      <c r="EA19" s="106">
        <f t="shared" si="17"/>
        <v>1</v>
      </c>
      <c r="EB19" s="106">
        <f t="shared" si="18"/>
        <v>1</v>
      </c>
      <c r="EC19" s="106">
        <f t="shared" si="19"/>
        <v>1</v>
      </c>
      <c r="ED19" s="106" t="e">
        <f t="shared" si="64"/>
        <v>#REF!</v>
      </c>
      <c r="EE19" s="106" t="e">
        <f t="shared" si="65"/>
        <v>#REF!</v>
      </c>
      <c r="EF19" s="94" t="e">
        <f>+#REF!+I19+AR19+AS19+AT19+AV19</f>
        <v>#REF!</v>
      </c>
      <c r="EG19" s="109" t="e">
        <f t="shared" si="20"/>
        <v>#REF!</v>
      </c>
      <c r="EH19" s="108" t="e">
        <f t="shared" si="66"/>
        <v>#REF!</v>
      </c>
      <c r="EI19" s="101">
        <f t="shared" si="21"/>
        <v>1</v>
      </c>
      <c r="EJ19" s="101">
        <f t="shared" si="22"/>
        <v>1</v>
      </c>
      <c r="EK19" s="101">
        <f t="shared" si="23"/>
        <v>1</v>
      </c>
      <c r="EL19" s="101" t="e">
        <f t="shared" si="67"/>
        <v>#REF!</v>
      </c>
      <c r="EM19" s="101" t="e">
        <f t="shared" si="68"/>
        <v>#REF!</v>
      </c>
    </row>
    <row r="20" spans="1:143">
      <c r="A20" s="119">
        <v>9</v>
      </c>
      <c r="B20" s="121"/>
      <c r="C20" s="124"/>
      <c r="D20" s="146"/>
      <c r="E20" s="147"/>
      <c r="F20" s="148"/>
      <c r="G20" s="2"/>
      <c r="H20" s="2"/>
      <c r="I20" s="2"/>
      <c r="J20" s="150"/>
      <c r="K20" s="146"/>
      <c r="L20" s="2"/>
      <c r="M20" s="154"/>
      <c r="N20" s="39"/>
      <c r="O20" s="128"/>
      <c r="P20" s="128"/>
      <c r="Q20" s="142"/>
      <c r="R20" s="58"/>
      <c r="S20" s="59"/>
      <c r="T20" s="40"/>
      <c r="U20" s="40"/>
      <c r="V20" s="61"/>
      <c r="W20" s="38"/>
      <c r="X20" s="112"/>
      <c r="Y20" s="112"/>
      <c r="Z20" s="112"/>
      <c r="AA20" s="48"/>
      <c r="AB20" s="40"/>
      <c r="AC20" s="40"/>
      <c r="AD20" s="40"/>
      <c r="AE20" s="40"/>
      <c r="AF20" s="41"/>
      <c r="AG20" s="41"/>
      <c r="AH20" s="41"/>
      <c r="AI20" s="43"/>
      <c r="AJ20" s="42"/>
      <c r="AK20" s="61"/>
      <c r="AL20" s="61"/>
      <c r="AM20" s="58"/>
      <c r="AN20" s="41"/>
      <c r="AO20" s="41"/>
      <c r="AP20" s="61"/>
      <c r="AQ20" s="43"/>
      <c r="AR20" s="158"/>
      <c r="AS20" s="32"/>
      <c r="AT20" s="63"/>
      <c r="AU20" s="63"/>
      <c r="AV20" s="63"/>
      <c r="AW20" s="85"/>
      <c r="AX20" s="81"/>
      <c r="AY20" s="81"/>
      <c r="AZ20" s="81"/>
      <c r="BA20" s="86"/>
      <c r="BB20" s="118"/>
      <c r="BC20" s="33"/>
      <c r="BD20" s="46"/>
      <c r="BE20" s="46"/>
      <c r="BF20" s="46"/>
      <c r="BG20" s="46"/>
      <c r="BH20" s="46"/>
      <c r="BI20" s="46"/>
      <c r="BJ20" s="46"/>
      <c r="BK20" s="69"/>
      <c r="BL20" s="3"/>
      <c r="BM20" s="75">
        <f t="shared" si="24"/>
        <v>0</v>
      </c>
      <c r="BN20" s="80">
        <f t="shared" si="25"/>
        <v>0</v>
      </c>
      <c r="BO20" s="75" t="str">
        <f t="shared" si="26"/>
        <v>FAIL</v>
      </c>
      <c r="BP20" s="75">
        <f t="shared" si="27"/>
        <v>1</v>
      </c>
      <c r="BQ20" s="75">
        <f t="shared" si="28"/>
        <v>1</v>
      </c>
      <c r="BR20" s="75">
        <f t="shared" si="29"/>
        <v>1</v>
      </c>
      <c r="BS20" s="75">
        <f t="shared" si="30"/>
        <v>1</v>
      </c>
      <c r="BT20" s="75">
        <f t="shared" si="31"/>
        <v>1</v>
      </c>
      <c r="BU20" s="75">
        <f t="shared" si="32"/>
        <v>1</v>
      </c>
      <c r="BV20" s="75">
        <f t="shared" si="33"/>
        <v>1</v>
      </c>
      <c r="BW20" s="75">
        <f t="shared" si="34"/>
        <v>1</v>
      </c>
      <c r="BX20" s="75">
        <f t="shared" si="35"/>
        <v>1</v>
      </c>
      <c r="BY20" s="75">
        <f t="shared" si="36"/>
        <v>1</v>
      </c>
      <c r="BZ20" s="75">
        <f t="shared" si="37"/>
        <v>1</v>
      </c>
      <c r="CA20" s="75">
        <f t="shared" si="38"/>
        <v>1</v>
      </c>
      <c r="CB20" s="75">
        <f t="shared" si="39"/>
        <v>1</v>
      </c>
      <c r="CC20" s="75">
        <f t="shared" si="40"/>
        <v>1</v>
      </c>
      <c r="CD20" s="75">
        <f t="shared" si="41"/>
        <v>1</v>
      </c>
      <c r="CE20" s="75">
        <f t="shared" si="42"/>
        <v>1</v>
      </c>
      <c r="CF20" s="75">
        <f t="shared" si="43"/>
        <v>1</v>
      </c>
      <c r="CG20" s="75">
        <f t="shared" si="44"/>
        <v>1</v>
      </c>
      <c r="CH20" s="75">
        <f t="shared" si="45"/>
        <v>1</v>
      </c>
      <c r="CI20" s="75">
        <f t="shared" si="46"/>
        <v>1</v>
      </c>
      <c r="CJ20" s="75">
        <f t="shared" si="47"/>
        <v>1</v>
      </c>
      <c r="CK20" s="75">
        <f t="shared" si="48"/>
        <v>1</v>
      </c>
      <c r="CL20" s="75">
        <f t="shared" si="49"/>
        <v>1</v>
      </c>
      <c r="CM20" s="75">
        <f t="shared" si="50"/>
        <v>1</v>
      </c>
      <c r="CN20" s="75">
        <f t="shared" si="51"/>
        <v>1</v>
      </c>
      <c r="CO20" s="75">
        <f t="shared" si="52"/>
        <v>1</v>
      </c>
      <c r="CP20" s="75">
        <f t="shared" si="53"/>
        <v>1</v>
      </c>
      <c r="CQ20" s="75">
        <f t="shared" si="54"/>
        <v>1</v>
      </c>
      <c r="CR20" s="75">
        <f t="shared" si="55"/>
        <v>1</v>
      </c>
      <c r="CS20" s="75">
        <f t="shared" si="56"/>
        <v>1</v>
      </c>
      <c r="CT20" s="75">
        <f t="shared" si="57"/>
        <v>1</v>
      </c>
      <c r="CU20" s="75">
        <f t="shared" si="58"/>
        <v>31</v>
      </c>
      <c r="CV20" s="165" t="e">
        <f>+#REF!+G20+BC20+BD20+BI20+BJ20+BK20</f>
        <v>#REF!</v>
      </c>
      <c r="CW20" s="171" t="e">
        <f t="shared" si="4"/>
        <v>#REF!</v>
      </c>
      <c r="CX20" s="172" t="e">
        <f t="shared" si="59"/>
        <v>#REF!</v>
      </c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>
        <f t="shared" si="60"/>
        <v>1</v>
      </c>
      <c r="DL20" s="172" t="e">
        <f t="shared" si="61"/>
        <v>#REF!</v>
      </c>
      <c r="DM20" s="172" t="e">
        <f t="shared" si="62"/>
        <v>#REF!</v>
      </c>
      <c r="DN20" s="174" t="e">
        <f>+#REF!+J20+W20+X20+Y20+AA20+#REF!+#REF!</f>
        <v>#REF!</v>
      </c>
      <c r="DO20" s="180" t="e">
        <f t="shared" si="8"/>
        <v>#REF!</v>
      </c>
      <c r="DP20" s="181" t="e">
        <f t="shared" si="9"/>
        <v>#REF!</v>
      </c>
      <c r="DQ20" s="181">
        <f t="shared" si="10"/>
        <v>1</v>
      </c>
      <c r="DR20" s="181">
        <f t="shared" si="11"/>
        <v>1</v>
      </c>
      <c r="DS20" s="181">
        <f t="shared" si="12"/>
        <v>1</v>
      </c>
      <c r="DT20" s="181" t="e">
        <f>IF(#REF!&lt;1,1,0)</f>
        <v>#REF!</v>
      </c>
      <c r="DU20" s="181" t="e">
        <f t="shared" si="13"/>
        <v>#REF!</v>
      </c>
      <c r="DV20" s="181" t="e">
        <f t="shared" si="14"/>
        <v>#REF!</v>
      </c>
      <c r="DW20" s="88" t="e">
        <f>+#REF!+H20+AW20+AX20+AY20+AZ20+BA20</f>
        <v>#REF!</v>
      </c>
      <c r="DX20" s="107" t="e">
        <f t="shared" si="15"/>
        <v>#REF!</v>
      </c>
      <c r="DY20" s="106" t="e">
        <f t="shared" si="63"/>
        <v>#REF!</v>
      </c>
      <c r="DZ20" s="106">
        <f t="shared" si="16"/>
        <v>1</v>
      </c>
      <c r="EA20" s="106">
        <f t="shared" si="17"/>
        <v>1</v>
      </c>
      <c r="EB20" s="106">
        <f t="shared" si="18"/>
        <v>1</v>
      </c>
      <c r="EC20" s="106">
        <f t="shared" si="19"/>
        <v>1</v>
      </c>
      <c r="ED20" s="106" t="e">
        <f t="shared" si="64"/>
        <v>#REF!</v>
      </c>
      <c r="EE20" s="106" t="e">
        <f t="shared" si="65"/>
        <v>#REF!</v>
      </c>
      <c r="EF20" s="94" t="e">
        <f>+#REF!+I20+AR20+AS20+AT20+AV20</f>
        <v>#REF!</v>
      </c>
      <c r="EG20" s="109" t="e">
        <f t="shared" si="20"/>
        <v>#REF!</v>
      </c>
      <c r="EH20" s="108" t="e">
        <f t="shared" si="66"/>
        <v>#REF!</v>
      </c>
      <c r="EI20" s="101">
        <f t="shared" si="21"/>
        <v>1</v>
      </c>
      <c r="EJ20" s="101">
        <f t="shared" si="22"/>
        <v>1</v>
      </c>
      <c r="EK20" s="101">
        <f t="shared" si="23"/>
        <v>1</v>
      </c>
      <c r="EL20" s="101" t="e">
        <f t="shared" si="67"/>
        <v>#REF!</v>
      </c>
      <c r="EM20" s="101" t="e">
        <f t="shared" si="68"/>
        <v>#REF!</v>
      </c>
    </row>
    <row r="21" spans="1:143">
      <c r="A21" s="119">
        <v>10</v>
      </c>
      <c r="B21" s="121"/>
      <c r="C21" s="124"/>
      <c r="D21" s="146"/>
      <c r="E21" s="147"/>
      <c r="F21" s="148"/>
      <c r="G21" s="2"/>
      <c r="H21" s="2"/>
      <c r="I21" s="2"/>
      <c r="J21" s="150"/>
      <c r="K21" s="146"/>
      <c r="L21" s="2"/>
      <c r="M21" s="154"/>
      <c r="N21" s="39"/>
      <c r="O21" s="128"/>
      <c r="P21" s="128"/>
      <c r="Q21" s="142"/>
      <c r="R21" s="58"/>
      <c r="S21" s="59"/>
      <c r="T21" s="40"/>
      <c r="U21" s="40"/>
      <c r="V21" s="61"/>
      <c r="W21" s="38"/>
      <c r="X21" s="112"/>
      <c r="Y21" s="112"/>
      <c r="Z21" s="112"/>
      <c r="AA21" s="48"/>
      <c r="AB21" s="40"/>
      <c r="AC21" s="40"/>
      <c r="AD21" s="40"/>
      <c r="AE21" s="40"/>
      <c r="AF21" s="41"/>
      <c r="AG21" s="41"/>
      <c r="AH21" s="41"/>
      <c r="AI21" s="43"/>
      <c r="AJ21" s="42"/>
      <c r="AK21" s="61"/>
      <c r="AL21" s="61"/>
      <c r="AM21" s="58"/>
      <c r="AN21" s="41"/>
      <c r="AO21" s="41"/>
      <c r="AP21" s="61"/>
      <c r="AQ21" s="43"/>
      <c r="AR21" s="158"/>
      <c r="AS21" s="32"/>
      <c r="AT21" s="63"/>
      <c r="AU21" s="63"/>
      <c r="AV21" s="63"/>
      <c r="AW21" s="85"/>
      <c r="AX21" s="81"/>
      <c r="AY21" s="81"/>
      <c r="AZ21" s="81"/>
      <c r="BA21" s="86"/>
      <c r="BB21" s="118"/>
      <c r="BC21" s="33"/>
      <c r="BD21" s="46"/>
      <c r="BE21" s="46"/>
      <c r="BF21" s="46"/>
      <c r="BG21" s="46"/>
      <c r="BH21" s="46"/>
      <c r="BI21" s="46"/>
      <c r="BJ21" s="46"/>
      <c r="BK21" s="69"/>
      <c r="BL21" s="3"/>
      <c r="BM21" s="75">
        <f t="shared" si="24"/>
        <v>0</v>
      </c>
      <c r="BN21" s="80">
        <f t="shared" si="25"/>
        <v>0</v>
      </c>
      <c r="BO21" s="75" t="str">
        <f t="shared" si="26"/>
        <v>FAIL</v>
      </c>
      <c r="BP21" s="75">
        <f t="shared" si="27"/>
        <v>1</v>
      </c>
      <c r="BQ21" s="75">
        <f t="shared" si="28"/>
        <v>1</v>
      </c>
      <c r="BR21" s="75">
        <f t="shared" si="29"/>
        <v>1</v>
      </c>
      <c r="BS21" s="75">
        <f t="shared" si="30"/>
        <v>1</v>
      </c>
      <c r="BT21" s="75">
        <f t="shared" si="31"/>
        <v>1</v>
      </c>
      <c r="BU21" s="75">
        <f t="shared" si="32"/>
        <v>1</v>
      </c>
      <c r="BV21" s="75">
        <f t="shared" si="33"/>
        <v>1</v>
      </c>
      <c r="BW21" s="75">
        <f t="shared" si="34"/>
        <v>1</v>
      </c>
      <c r="BX21" s="75">
        <f t="shared" si="35"/>
        <v>1</v>
      </c>
      <c r="BY21" s="75">
        <f t="shared" si="36"/>
        <v>1</v>
      </c>
      <c r="BZ21" s="75">
        <f t="shared" si="37"/>
        <v>1</v>
      </c>
      <c r="CA21" s="75">
        <f t="shared" si="38"/>
        <v>1</v>
      </c>
      <c r="CB21" s="75">
        <f t="shared" si="39"/>
        <v>1</v>
      </c>
      <c r="CC21" s="75">
        <f t="shared" si="40"/>
        <v>1</v>
      </c>
      <c r="CD21" s="75">
        <f t="shared" si="41"/>
        <v>1</v>
      </c>
      <c r="CE21" s="75">
        <f t="shared" si="42"/>
        <v>1</v>
      </c>
      <c r="CF21" s="75">
        <f t="shared" si="43"/>
        <v>1</v>
      </c>
      <c r="CG21" s="75">
        <f t="shared" si="44"/>
        <v>1</v>
      </c>
      <c r="CH21" s="75">
        <f t="shared" si="45"/>
        <v>1</v>
      </c>
      <c r="CI21" s="75">
        <f t="shared" si="46"/>
        <v>1</v>
      </c>
      <c r="CJ21" s="75">
        <f t="shared" si="47"/>
        <v>1</v>
      </c>
      <c r="CK21" s="75">
        <f t="shared" si="48"/>
        <v>1</v>
      </c>
      <c r="CL21" s="75">
        <f t="shared" si="49"/>
        <v>1</v>
      </c>
      <c r="CM21" s="75">
        <f t="shared" si="50"/>
        <v>1</v>
      </c>
      <c r="CN21" s="75">
        <f t="shared" si="51"/>
        <v>1</v>
      </c>
      <c r="CO21" s="75">
        <f t="shared" si="52"/>
        <v>1</v>
      </c>
      <c r="CP21" s="75">
        <f t="shared" si="53"/>
        <v>1</v>
      </c>
      <c r="CQ21" s="75">
        <f t="shared" si="54"/>
        <v>1</v>
      </c>
      <c r="CR21" s="75">
        <f t="shared" si="55"/>
        <v>1</v>
      </c>
      <c r="CS21" s="75">
        <f t="shared" si="56"/>
        <v>1</v>
      </c>
      <c r="CT21" s="75">
        <f t="shared" si="57"/>
        <v>1</v>
      </c>
      <c r="CU21" s="75">
        <f t="shared" si="58"/>
        <v>31</v>
      </c>
      <c r="CV21" s="165" t="e">
        <f>+#REF!+G21+BC21+BD21+BI21+BJ21+BK21</f>
        <v>#REF!</v>
      </c>
      <c r="CW21" s="171" t="e">
        <f t="shared" si="4"/>
        <v>#REF!</v>
      </c>
      <c r="CX21" s="172" t="e">
        <f t="shared" si="59"/>
        <v>#REF!</v>
      </c>
      <c r="CY21" s="172"/>
      <c r="CZ21" s="172"/>
      <c r="DA21" s="172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>
        <f t="shared" si="60"/>
        <v>1</v>
      </c>
      <c r="DL21" s="172" t="e">
        <f t="shared" si="61"/>
        <v>#REF!</v>
      </c>
      <c r="DM21" s="172" t="e">
        <f t="shared" si="62"/>
        <v>#REF!</v>
      </c>
      <c r="DN21" s="174" t="e">
        <f>+#REF!+J21+W21+X21+Y21+AA21+#REF!+#REF!</f>
        <v>#REF!</v>
      </c>
      <c r="DO21" s="180" t="e">
        <f t="shared" si="8"/>
        <v>#REF!</v>
      </c>
      <c r="DP21" s="181" t="e">
        <f t="shared" si="9"/>
        <v>#REF!</v>
      </c>
      <c r="DQ21" s="181">
        <f t="shared" si="10"/>
        <v>1</v>
      </c>
      <c r="DR21" s="181">
        <f t="shared" si="11"/>
        <v>1</v>
      </c>
      <c r="DS21" s="181">
        <f t="shared" si="12"/>
        <v>1</v>
      </c>
      <c r="DT21" s="181" t="e">
        <f>IF(#REF!&lt;1,1,0)</f>
        <v>#REF!</v>
      </c>
      <c r="DU21" s="181" t="e">
        <f t="shared" si="13"/>
        <v>#REF!</v>
      </c>
      <c r="DV21" s="181" t="e">
        <f t="shared" si="14"/>
        <v>#REF!</v>
      </c>
      <c r="DW21" s="88" t="e">
        <f>+#REF!+H21+AW21+AX21+AY21+AZ21+BA21</f>
        <v>#REF!</v>
      </c>
      <c r="DX21" s="107" t="e">
        <f t="shared" si="15"/>
        <v>#REF!</v>
      </c>
      <c r="DY21" s="106" t="e">
        <f t="shared" si="63"/>
        <v>#REF!</v>
      </c>
      <c r="DZ21" s="106">
        <f t="shared" si="16"/>
        <v>1</v>
      </c>
      <c r="EA21" s="106">
        <f t="shared" si="17"/>
        <v>1</v>
      </c>
      <c r="EB21" s="106">
        <f t="shared" si="18"/>
        <v>1</v>
      </c>
      <c r="EC21" s="106">
        <f t="shared" si="19"/>
        <v>1</v>
      </c>
      <c r="ED21" s="106" t="e">
        <f t="shared" si="64"/>
        <v>#REF!</v>
      </c>
      <c r="EE21" s="106" t="e">
        <f t="shared" si="65"/>
        <v>#REF!</v>
      </c>
      <c r="EF21" s="94" t="e">
        <f>+#REF!+I21+AR21+AS21+AT21+AV21</f>
        <v>#REF!</v>
      </c>
      <c r="EG21" s="109" t="e">
        <f t="shared" si="20"/>
        <v>#REF!</v>
      </c>
      <c r="EH21" s="108" t="e">
        <f t="shared" si="66"/>
        <v>#REF!</v>
      </c>
      <c r="EI21" s="101">
        <f t="shared" si="21"/>
        <v>1</v>
      </c>
      <c r="EJ21" s="101">
        <f t="shared" si="22"/>
        <v>1</v>
      </c>
      <c r="EK21" s="101">
        <f t="shared" si="23"/>
        <v>1</v>
      </c>
      <c r="EL21" s="101" t="e">
        <f t="shared" si="67"/>
        <v>#REF!</v>
      </c>
      <c r="EM21" s="101" t="e">
        <f t="shared" si="68"/>
        <v>#REF!</v>
      </c>
    </row>
  </sheetData>
  <sheetProtection formatColumns="0" selectLockedCells="1"/>
  <mergeCells count="27">
    <mergeCell ref="D7:E7"/>
    <mergeCell ref="F7:J7"/>
    <mergeCell ref="W7:AA7"/>
    <mergeCell ref="AR7:AV7"/>
    <mergeCell ref="AW7:BA7"/>
    <mergeCell ref="AJ7:AL7"/>
    <mergeCell ref="N7:Q7"/>
    <mergeCell ref="R7:S7"/>
    <mergeCell ref="T7:V7"/>
    <mergeCell ref="AB7:AI7"/>
    <mergeCell ref="K7:M7"/>
    <mergeCell ref="AM7:AP7"/>
    <mergeCell ref="DX7:DX8"/>
    <mergeCell ref="EF7:EF8"/>
    <mergeCell ref="EG7:EG8"/>
    <mergeCell ref="CW7:CW8"/>
    <mergeCell ref="DQ7:DQ8"/>
    <mergeCell ref="DR7:DR8"/>
    <mergeCell ref="DN7:DN8"/>
    <mergeCell ref="DO7:DO8"/>
    <mergeCell ref="DK7:DK8"/>
    <mergeCell ref="CV7:CV8"/>
    <mergeCell ref="DW7:DW8"/>
    <mergeCell ref="BC7:BK7"/>
    <mergeCell ref="BL7:BL8"/>
    <mergeCell ref="BM7:BM8"/>
    <mergeCell ref="BN7:BN8"/>
  </mergeCells>
  <conditionalFormatting sqref="BO12:BO21">
    <cfRule type="cellIs" dxfId="848" priority="24" operator="equal">
      <formula>"FAIL"</formula>
    </cfRule>
  </conditionalFormatting>
  <conditionalFormatting sqref="CX13:DJ21 CX12">
    <cfRule type="cellIs" dxfId="847" priority="23" operator="equal">
      <formula>"FAIL"</formula>
    </cfRule>
  </conditionalFormatting>
  <conditionalFormatting sqref="DP12:DP21">
    <cfRule type="cellIs" dxfId="846" priority="22" operator="equal">
      <formula>"FAIL"</formula>
    </cfRule>
  </conditionalFormatting>
  <conditionalFormatting sqref="DY12:DY21">
    <cfRule type="cellIs" dxfId="845" priority="21" operator="equal">
      <formula>"FAIL"</formula>
    </cfRule>
  </conditionalFormatting>
  <conditionalFormatting sqref="EH12:EH21">
    <cfRule type="cellIs" dxfId="844" priority="20" operator="equal">
      <formula>"FAIL"</formula>
    </cfRule>
  </conditionalFormatting>
  <conditionalFormatting sqref="E12">
    <cfRule type="cellIs" dxfId="843" priority="19" operator="lessThan">
      <formula>1</formula>
    </cfRule>
  </conditionalFormatting>
  <conditionalFormatting sqref="F12:J12">
    <cfRule type="cellIs" dxfId="842" priority="16" operator="lessThan">
      <formula>1</formula>
    </cfRule>
  </conditionalFormatting>
  <conditionalFormatting sqref="AQ12">
    <cfRule type="cellIs" dxfId="841" priority="7" operator="lessThan">
      <formula>5</formula>
    </cfRule>
  </conditionalFormatting>
  <conditionalFormatting sqref="X12:AA12">
    <cfRule type="cellIs" dxfId="840" priority="11" operator="lessThan">
      <formula>1</formula>
    </cfRule>
  </conditionalFormatting>
  <conditionalFormatting sqref="K12:M12">
    <cfRule type="cellIs" dxfId="839" priority="15" operator="lessThan">
      <formula>2</formula>
    </cfRule>
  </conditionalFormatting>
  <conditionalFormatting sqref="O12:Q12">
    <cfRule type="cellIs" dxfId="838" priority="14" operator="lessThan">
      <formula>1</formula>
    </cfRule>
  </conditionalFormatting>
  <conditionalFormatting sqref="S12">
    <cfRule type="cellIs" dxfId="837" priority="13" operator="lessThan">
      <formula>4</formula>
    </cfRule>
  </conditionalFormatting>
  <conditionalFormatting sqref="U12:V12">
    <cfRule type="cellIs" dxfId="836" priority="12" operator="lessThan">
      <formula>1</formula>
    </cfRule>
  </conditionalFormatting>
  <conditionalFormatting sqref="AL12:AP12">
    <cfRule type="cellIs" dxfId="835" priority="8" operator="lessThan">
      <formula>1</formula>
    </cfRule>
  </conditionalFormatting>
  <conditionalFormatting sqref="AB12:AI12">
    <cfRule type="cellIs" dxfId="834" priority="10" operator="lessThan">
      <formula>1</formula>
    </cfRule>
  </conditionalFormatting>
  <conditionalFormatting sqref="AK12">
    <cfRule type="cellIs" dxfId="833" priority="9" operator="lessThan">
      <formula>2</formula>
    </cfRule>
  </conditionalFormatting>
  <conditionalFormatting sqref="AS12">
    <cfRule type="cellIs" dxfId="832" priority="6" operator="lessThan">
      <formula>1</formula>
    </cfRule>
  </conditionalFormatting>
  <conditionalFormatting sqref="AT12">
    <cfRule type="cellIs" dxfId="831" priority="5" operator="lessThan">
      <formula>4</formula>
    </cfRule>
  </conditionalFormatting>
  <conditionalFormatting sqref="AU12">
    <cfRule type="cellIs" dxfId="830" priority="4" operator="lessThan">
      <formula>1</formula>
    </cfRule>
  </conditionalFormatting>
  <conditionalFormatting sqref="AV12">
    <cfRule type="cellIs" dxfId="829" priority="3" operator="lessThan">
      <formula>2</formula>
    </cfRule>
  </conditionalFormatting>
  <conditionalFormatting sqref="BD12:BF12 BH12 BK12 AX12 BA12">
    <cfRule type="cellIs" dxfId="828" priority="2" operator="lessThan">
      <formula>1</formula>
    </cfRule>
  </conditionalFormatting>
  <conditionalFormatting sqref="AY12:AZ12 BG12 BI12:BJ12">
    <cfRule type="cellIs" dxfId="827" priority="1" operator="lessThan">
      <formula>2</formula>
    </cfRule>
  </conditionalFormatting>
  <printOptions horizontalCentered="1"/>
  <pageMargins left="0.19685039370078741" right="0.35433070866141736" top="0.39370078740157483" bottom="0.39370078740157483" header="0.11811023622047245" footer="0.11811023622047245"/>
  <pageSetup paperSize="9" scale="80" fitToHeight="2" orientation="landscape" horizontalDpi="4294967293" verticalDpi="1200"/>
  <headerFooter alignWithMargins="0">
    <oddHeader>&amp;C&amp;F</oddHeader>
    <oddFooter>&amp;CV1.2 16/07/2012</oddFooter>
  </headerFooter>
  <colBreaks count="1" manualBreakCount="1">
    <brk id="27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workbookViewId="0">
      <selection activeCell="C1" sqref="C1"/>
    </sheetView>
  </sheetViews>
  <sheetFormatPr baseColWidth="10" defaultColWidth="8.83203125" defaultRowHeight="12" x14ac:dyDescent="0"/>
  <cols>
    <col min="1" max="1" width="59.83203125" customWidth="1"/>
    <col min="2" max="2" width="9.1640625" style="140" customWidth="1"/>
    <col min="3" max="3" width="20.5" bestFit="1" customWidth="1"/>
    <col min="4" max="4" width="3" hidden="1" customWidth="1"/>
    <col min="5" max="5" width="8.6640625" bestFit="1" customWidth="1"/>
    <col min="6" max="6" width="3" hidden="1" customWidth="1"/>
    <col min="7" max="7" width="8.6640625" bestFit="1" customWidth="1"/>
    <col min="8" max="8" width="3" hidden="1" customWidth="1"/>
    <col min="9" max="9" width="8.6640625" bestFit="1" customWidth="1"/>
    <col min="10" max="10" width="3" hidden="1" customWidth="1"/>
    <col min="11" max="11" width="8.6640625" bestFit="1" customWidth="1"/>
    <col min="12" max="12" width="3" hidden="1" customWidth="1"/>
    <col min="13" max="13" width="8.6640625" bestFit="1" customWidth="1"/>
    <col min="14" max="14" width="3" hidden="1" customWidth="1"/>
    <col min="15" max="15" width="8.6640625" bestFit="1" customWidth="1"/>
    <col min="16" max="16" width="3" hidden="1" customWidth="1"/>
    <col min="17" max="17" width="8.6640625" bestFit="1" customWidth="1"/>
    <col min="18" max="18" width="3" hidden="1" customWidth="1"/>
    <col min="19" max="19" width="8.6640625" bestFit="1" customWidth="1"/>
    <col min="20" max="20" width="3" hidden="1" customWidth="1"/>
    <col min="21" max="21" width="9.5" bestFit="1" customWidth="1"/>
    <col min="22" max="22" width="3" hidden="1" customWidth="1"/>
    <col min="23" max="23" width="12" bestFit="1" customWidth="1"/>
    <col min="24" max="24" width="0" hidden="1" customWidth="1"/>
    <col min="27" max="29" width="0" hidden="1" customWidth="1"/>
  </cols>
  <sheetData>
    <row r="1" spans="1:18" ht="18">
      <c r="A1" s="206" t="s">
        <v>111</v>
      </c>
      <c r="C1" s="216" t="s">
        <v>113</v>
      </c>
    </row>
    <row r="2" spans="1:18" ht="18">
      <c r="A2" s="206" t="s">
        <v>112</v>
      </c>
      <c r="C2" s="130"/>
    </row>
    <row r="3" spans="1:18" ht="147" customHeight="1">
      <c r="A3" s="231" t="s">
        <v>224</v>
      </c>
      <c r="B3" s="232"/>
      <c r="C3" s="285" t="s">
        <v>226</v>
      </c>
      <c r="D3" s="234"/>
      <c r="E3" s="233" t="s">
        <v>225</v>
      </c>
      <c r="F3" s="233"/>
      <c r="G3" s="233" t="s">
        <v>341</v>
      </c>
    </row>
    <row r="4" spans="1:18" ht="43" customHeight="1">
      <c r="A4" s="237" t="s">
        <v>117</v>
      </c>
      <c r="B4" s="237" t="s">
        <v>118</v>
      </c>
      <c r="C4" s="235">
        <f>+C$152/$B$152</f>
        <v>0</v>
      </c>
      <c r="E4" s="203" t="str">
        <f>IF(C$153+D$153&gt;0,"Failure report required","PASS")</f>
        <v>Failure report required</v>
      </c>
      <c r="F4" s="205"/>
      <c r="G4" s="228" t="str">
        <f t="shared" ref="G4" si="0">IF(H4+J4&gt;0,"FAIL","PASS")</f>
        <v>FAIL</v>
      </c>
      <c r="H4" s="229"/>
      <c r="I4" s="230"/>
      <c r="J4" s="229">
        <f>IF(D$19=1,1,0)</f>
        <v>1</v>
      </c>
    </row>
    <row r="5" spans="1:18" ht="43" customHeight="1">
      <c r="A5" s="237" t="s">
        <v>117</v>
      </c>
      <c r="B5" s="237" t="s">
        <v>118</v>
      </c>
      <c r="C5" s="235">
        <f>+E$152/$B$152</f>
        <v>0</v>
      </c>
      <c r="E5" s="203" t="str">
        <f>IF($E153+$F153&gt;0,"Failure report required","PASS")</f>
        <v>Failure report required</v>
      </c>
      <c r="F5" s="205"/>
      <c r="G5" s="228" t="str">
        <f t="shared" ref="G5:G13" si="1">IF(H5+J5&gt;0,"FAIL","PASS")</f>
        <v>FAIL</v>
      </c>
      <c r="H5" s="229"/>
      <c r="I5" s="230"/>
      <c r="J5" s="229">
        <f>IF(F$19=1,1,0)</f>
        <v>1</v>
      </c>
    </row>
    <row r="6" spans="1:18" ht="43" customHeight="1">
      <c r="A6" s="237" t="s">
        <v>117</v>
      </c>
      <c r="B6" s="237" t="s">
        <v>118</v>
      </c>
      <c r="C6" s="235">
        <f>+G$152/$B$152</f>
        <v>0</v>
      </c>
      <c r="E6" s="203" t="str">
        <f>IF($G153+$H153&gt;0,"Failure report required","PASS")</f>
        <v>Failure report required</v>
      </c>
      <c r="F6" s="205"/>
      <c r="G6" s="228" t="str">
        <f t="shared" si="1"/>
        <v>FAIL</v>
      </c>
      <c r="H6" s="229"/>
      <c r="I6" s="230"/>
      <c r="J6" s="229">
        <f>IF(H$19=1,1,0)</f>
        <v>1</v>
      </c>
    </row>
    <row r="7" spans="1:18" ht="43" customHeight="1">
      <c r="A7" s="237" t="s">
        <v>117</v>
      </c>
      <c r="B7" s="237" t="s">
        <v>118</v>
      </c>
      <c r="C7" s="235">
        <f>+I$152/$B$152</f>
        <v>0</v>
      </c>
      <c r="E7" s="203" t="str">
        <f>IF($I153+$J153&gt;0,"Failure report required","PASS")</f>
        <v>Failure report required</v>
      </c>
      <c r="F7" s="205"/>
      <c r="G7" s="228" t="str">
        <f t="shared" si="1"/>
        <v>FAIL</v>
      </c>
      <c r="H7" s="229"/>
      <c r="I7" s="230"/>
      <c r="J7" s="229">
        <f>IF(J$19=1,1,0)</f>
        <v>1</v>
      </c>
    </row>
    <row r="8" spans="1:18" ht="43" customHeight="1">
      <c r="A8" s="237" t="s">
        <v>117</v>
      </c>
      <c r="B8" s="237" t="s">
        <v>118</v>
      </c>
      <c r="C8" s="235">
        <f>+K$152/$B$152</f>
        <v>0</v>
      </c>
      <c r="E8" s="203" t="str">
        <f>IF($K153+$L153&gt;0,"Failure report required","PASS")</f>
        <v>Failure report required</v>
      </c>
      <c r="F8" s="205"/>
      <c r="G8" s="228" t="str">
        <f t="shared" si="1"/>
        <v>FAIL</v>
      </c>
      <c r="H8" s="229"/>
      <c r="I8" s="230"/>
      <c r="J8" s="229">
        <f>IF(L$19=1,1,0)</f>
        <v>1</v>
      </c>
    </row>
    <row r="9" spans="1:18" ht="43" customHeight="1">
      <c r="A9" s="237" t="s">
        <v>117</v>
      </c>
      <c r="B9" s="237" t="s">
        <v>118</v>
      </c>
      <c r="C9" s="235">
        <f>+M$152/$B$152</f>
        <v>0</v>
      </c>
      <c r="E9" s="203" t="str">
        <f>IF($M153+$N153&gt;0,"Failure report required","PASS")</f>
        <v>Failure report required</v>
      </c>
      <c r="F9" s="205"/>
      <c r="G9" s="228" t="str">
        <f t="shared" si="1"/>
        <v>FAIL</v>
      </c>
      <c r="H9" s="229"/>
      <c r="I9" s="230"/>
      <c r="J9" s="229">
        <f>IF(N$19=1,1,0)</f>
        <v>1</v>
      </c>
    </row>
    <row r="10" spans="1:18" ht="43" customHeight="1">
      <c r="A10" s="237" t="s">
        <v>117</v>
      </c>
      <c r="B10" s="237" t="s">
        <v>118</v>
      </c>
      <c r="C10" s="235">
        <f>+O$152/$B$152</f>
        <v>0</v>
      </c>
      <c r="E10" s="203" t="str">
        <f>IF($O153+$P153&gt;0,"Failure report required","PASS")</f>
        <v>Failure report required</v>
      </c>
      <c r="F10" s="205"/>
      <c r="G10" s="228" t="str">
        <f t="shared" si="1"/>
        <v>FAIL</v>
      </c>
      <c r="H10" s="229"/>
      <c r="I10" s="230"/>
      <c r="J10" s="229">
        <f>IF(P$19=1,1,0)</f>
        <v>1</v>
      </c>
    </row>
    <row r="11" spans="1:18" ht="43" customHeight="1">
      <c r="A11" s="237" t="s">
        <v>117</v>
      </c>
      <c r="B11" s="237" t="s">
        <v>118</v>
      </c>
      <c r="C11" s="235">
        <f>+Q$152/$B$152</f>
        <v>0</v>
      </c>
      <c r="E11" s="203" t="str">
        <f>IF($Q153+$R153&gt;0,"Failure report required","PASS")</f>
        <v>Failure report required</v>
      </c>
      <c r="F11" s="205"/>
      <c r="G11" s="228" t="str">
        <f t="shared" si="1"/>
        <v>FAIL</v>
      </c>
      <c r="H11" s="229"/>
      <c r="I11" s="230"/>
      <c r="J11" s="229">
        <f>IF(R$19=1,1,0)</f>
        <v>1</v>
      </c>
    </row>
    <row r="12" spans="1:18" ht="43" customHeight="1">
      <c r="A12" s="237" t="s">
        <v>117</v>
      </c>
      <c r="B12" s="237" t="s">
        <v>118</v>
      </c>
      <c r="C12" s="235">
        <f>+S$152/$B$152</f>
        <v>0</v>
      </c>
      <c r="E12" s="203" t="str">
        <f>IF($S153+$T153&gt;0,"Failure report required","PASS")</f>
        <v>Failure report required</v>
      </c>
      <c r="F12" s="205"/>
      <c r="G12" s="228" t="str">
        <f t="shared" si="1"/>
        <v>FAIL</v>
      </c>
      <c r="H12" s="229"/>
      <c r="I12" s="230"/>
      <c r="J12" s="229">
        <f>IF(T$19=1,1,0)</f>
        <v>1</v>
      </c>
    </row>
    <row r="13" spans="1:18" ht="43" customHeight="1" thickBot="1">
      <c r="A13" s="237" t="s">
        <v>117</v>
      </c>
      <c r="B13" s="237" t="s">
        <v>118</v>
      </c>
      <c r="C13" s="236">
        <f>+U$152/$B$152</f>
        <v>0</v>
      </c>
      <c r="E13" s="204" t="str">
        <f>+IF($U153+$V153&gt;0,"Failure report required","PASS")</f>
        <v>Failure report required</v>
      </c>
      <c r="F13" s="205"/>
      <c r="G13" s="228" t="str">
        <f t="shared" si="1"/>
        <v>FAIL</v>
      </c>
      <c r="H13" s="229"/>
      <c r="I13" s="230"/>
      <c r="J13" s="229">
        <f>IF(V$19=1,1,0)</f>
        <v>1</v>
      </c>
    </row>
    <row r="14" spans="1:18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6" spans="1:18" ht="13" thickBot="1">
      <c r="A16" s="129"/>
    </row>
    <row r="17" spans="1:24" ht="24">
      <c r="A17" s="130"/>
      <c r="B17" s="130"/>
      <c r="C17" s="239" t="str">
        <f>CONCATENATE(A4,B4)</f>
        <v>Learner Name#</v>
      </c>
      <c r="D17" s="240"/>
      <c r="E17" s="239" t="str">
        <f>CONCATENATE($A5,$B5)</f>
        <v>Learner Name#</v>
      </c>
      <c r="F17" s="240"/>
      <c r="G17" s="239" t="str">
        <f>CONCATENATE($A6,$B6)</f>
        <v>Learner Name#</v>
      </c>
      <c r="H17" s="240"/>
      <c r="I17" s="239" t="str">
        <f>CONCATENATE($A7,$B7)</f>
        <v>Learner Name#</v>
      </c>
      <c r="J17" s="240"/>
      <c r="K17" s="239" t="str">
        <f>CONCATENATE($A8,$B8)</f>
        <v>Learner Name#</v>
      </c>
      <c r="L17" s="240"/>
      <c r="M17" s="239" t="str">
        <f>CONCATENATE($A9,$B9)</f>
        <v>Learner Name#</v>
      </c>
      <c r="N17" s="240"/>
      <c r="O17" s="239" t="str">
        <f>CONCATENATE($A10,$B10)</f>
        <v>Learner Name#</v>
      </c>
      <c r="P17" s="240"/>
      <c r="Q17" s="239" t="str">
        <f>CONCATENATE($A11,$B11)</f>
        <v>Learner Name#</v>
      </c>
      <c r="R17" s="240"/>
      <c r="S17" s="239" t="str">
        <f>CONCATENATE($A12,$B12)</f>
        <v>Learner Name#</v>
      </c>
      <c r="T17" s="240"/>
      <c r="U17" s="239" t="str">
        <f>CONCATENATE($A13,$B13)</f>
        <v>Learner Name#</v>
      </c>
      <c r="V17" s="134"/>
      <c r="W17" s="218"/>
    </row>
    <row r="18" spans="1:24" ht="15">
      <c r="A18" s="219" t="s">
        <v>114</v>
      </c>
      <c r="B18" s="219" t="s">
        <v>115</v>
      </c>
      <c r="C18" s="219" t="s">
        <v>116</v>
      </c>
      <c r="D18" s="220"/>
      <c r="E18" s="219"/>
      <c r="F18" s="220"/>
      <c r="G18" s="219"/>
      <c r="H18" s="220"/>
      <c r="I18" s="219"/>
      <c r="J18" s="220"/>
      <c r="K18" s="219"/>
      <c r="L18" s="220"/>
      <c r="M18" s="219"/>
      <c r="N18" s="220"/>
      <c r="O18" s="219"/>
      <c r="P18" s="220"/>
      <c r="Q18" s="219"/>
      <c r="R18" s="220"/>
      <c r="S18" s="219"/>
      <c r="T18" s="221"/>
      <c r="U18" s="219"/>
      <c r="V18" s="222"/>
      <c r="W18" s="202"/>
    </row>
    <row r="19" spans="1:24" ht="16" thickBot="1">
      <c r="A19" s="247" t="s">
        <v>119</v>
      </c>
      <c r="B19" s="248" t="s">
        <v>119</v>
      </c>
      <c r="C19" s="223"/>
      <c r="D19" s="223">
        <f>IF(C19&lt;1,1,0)</f>
        <v>1</v>
      </c>
      <c r="E19" s="223"/>
      <c r="F19" s="223">
        <f>IF(E19&lt;1,1,0)</f>
        <v>1</v>
      </c>
      <c r="G19" s="223"/>
      <c r="H19" s="223">
        <f>IF(G19&lt;1,1,0)</f>
        <v>1</v>
      </c>
      <c r="I19" s="223"/>
      <c r="J19" s="223">
        <f>IF(I19&lt;1,1,0)</f>
        <v>1</v>
      </c>
      <c r="K19" s="223"/>
      <c r="L19" s="223">
        <f>IF(K19&lt;1,1,0)</f>
        <v>1</v>
      </c>
      <c r="M19" s="223"/>
      <c r="N19" s="223">
        <f>IF(M19&lt;1,1,0)</f>
        <v>1</v>
      </c>
      <c r="O19" s="223"/>
      <c r="P19" s="223">
        <f>IF(O19&lt;1,1,0)</f>
        <v>1</v>
      </c>
      <c r="Q19" s="223"/>
      <c r="R19" s="223">
        <f>IF(Q19&lt;1,1,0)</f>
        <v>1</v>
      </c>
      <c r="S19" s="223"/>
      <c r="T19" s="223">
        <f>IF(S19&lt;1,1,0)</f>
        <v>1</v>
      </c>
      <c r="U19" s="223"/>
      <c r="V19" s="223">
        <f>IF(U19&lt;1,1,0)</f>
        <v>1</v>
      </c>
      <c r="W19" s="202"/>
    </row>
    <row r="20" spans="1:24" s="130" customFormat="1" ht="16" thickBot="1">
      <c r="A20" s="133"/>
      <c r="B20" s="187" t="s">
        <v>61</v>
      </c>
      <c r="C20" s="224"/>
      <c r="D20" s="210"/>
      <c r="E20" s="224"/>
      <c r="F20" s="210"/>
      <c r="G20" s="224"/>
      <c r="H20" s="210"/>
      <c r="I20" s="224"/>
      <c r="J20" s="210"/>
      <c r="K20" s="224"/>
      <c r="L20" s="210"/>
      <c r="M20" s="224"/>
      <c r="N20" s="210"/>
      <c r="O20" s="224"/>
      <c r="P20" s="210"/>
      <c r="Q20" s="224"/>
      <c r="R20" s="210"/>
      <c r="S20" s="224"/>
      <c r="T20" s="210"/>
      <c r="U20" s="186"/>
      <c r="V20" s="210"/>
      <c r="W20" s="202" t="s">
        <v>110</v>
      </c>
    </row>
    <row r="21" spans="1:24">
      <c r="A21" s="249" t="s">
        <v>120</v>
      </c>
      <c r="B21" s="355" t="s">
        <v>236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3"/>
      <c r="V21" s="207"/>
      <c r="W21" s="137"/>
    </row>
    <row r="22" spans="1:24" ht="24">
      <c r="A22" s="251" t="s">
        <v>121</v>
      </c>
      <c r="B22" s="252" t="s">
        <v>122</v>
      </c>
      <c r="C22" s="194"/>
      <c r="D22" s="194">
        <f>IF(C$22&lt;4,1,0)</f>
        <v>1</v>
      </c>
      <c r="E22" s="194"/>
      <c r="F22" s="194">
        <f t="shared" ref="F22" si="2">IF(E$22&lt;4,1,0)</f>
        <v>1</v>
      </c>
      <c r="G22" s="194"/>
      <c r="H22" s="194">
        <f t="shared" ref="H22" si="3">IF(G$22&lt;4,1,0)</f>
        <v>1</v>
      </c>
      <c r="I22" s="194"/>
      <c r="J22" s="194">
        <f t="shared" ref="J22" si="4">IF(I$22&lt;4,1,0)</f>
        <v>1</v>
      </c>
      <c r="K22" s="194"/>
      <c r="L22" s="194">
        <f t="shared" ref="L22" si="5">IF(K$22&lt;4,1,0)</f>
        <v>1</v>
      </c>
      <c r="M22" s="194"/>
      <c r="N22" s="194">
        <f t="shared" ref="N22" si="6">IF(M$22&lt;4,1,0)</f>
        <v>1</v>
      </c>
      <c r="O22" s="194"/>
      <c r="P22" s="194">
        <f t="shared" ref="P22" si="7">IF(O$22&lt;4,1,0)</f>
        <v>1</v>
      </c>
      <c r="Q22" s="194"/>
      <c r="R22" s="194">
        <f t="shared" ref="R22" si="8">IF(Q$22&lt;4,1,0)</f>
        <v>1</v>
      </c>
      <c r="S22" s="194"/>
      <c r="T22" s="194">
        <f t="shared" ref="T22" si="9">IF(S$22&lt;4,1,0)</f>
        <v>1</v>
      </c>
      <c r="U22" s="194"/>
      <c r="V22" s="194">
        <f t="shared" ref="V22" si="10">IF(U$22&lt;4,1,0)</f>
        <v>1</v>
      </c>
      <c r="W22" s="131"/>
    </row>
    <row r="23" spans="1:24">
      <c r="A23" s="251" t="s">
        <v>123</v>
      </c>
      <c r="B23" s="252">
        <v>2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  <c r="V23" s="194"/>
      <c r="W23" s="131"/>
    </row>
    <row r="24" spans="1:24">
      <c r="A24" s="182" t="s">
        <v>109</v>
      </c>
      <c r="B24" s="238">
        <v>7</v>
      </c>
      <c r="C24" s="184">
        <f>+C22+C23</f>
        <v>0</v>
      </c>
      <c r="D24" s="184">
        <f>+D22</f>
        <v>1</v>
      </c>
      <c r="E24" s="184">
        <f>+E22+E23</f>
        <v>0</v>
      </c>
      <c r="F24" s="184">
        <f>+F22</f>
        <v>1</v>
      </c>
      <c r="G24" s="184">
        <f>+G22+G23</f>
        <v>0</v>
      </c>
      <c r="H24" s="184">
        <f>+H22</f>
        <v>1</v>
      </c>
      <c r="I24" s="184">
        <f>+I22+I23</f>
        <v>0</v>
      </c>
      <c r="J24" s="184">
        <f>+J22</f>
        <v>1</v>
      </c>
      <c r="K24" s="184">
        <f>+K22+K23</f>
        <v>0</v>
      </c>
      <c r="L24" s="184">
        <f>+L22</f>
        <v>1</v>
      </c>
      <c r="M24" s="184">
        <f>+M22+M23</f>
        <v>0</v>
      </c>
      <c r="N24" s="184">
        <f>+N22</f>
        <v>1</v>
      </c>
      <c r="O24" s="184">
        <f>+O22+O23</f>
        <v>0</v>
      </c>
      <c r="P24" s="184">
        <f>+P22</f>
        <v>1</v>
      </c>
      <c r="Q24" s="184">
        <f>+Q22+Q23</f>
        <v>0</v>
      </c>
      <c r="R24" s="184">
        <f>+R22</f>
        <v>1</v>
      </c>
      <c r="S24" s="184">
        <f>+S22+S23</f>
        <v>0</v>
      </c>
      <c r="T24" s="184">
        <f>+T22</f>
        <v>1</v>
      </c>
      <c r="U24" s="184">
        <f>+U22+U23</f>
        <v>0</v>
      </c>
      <c r="V24" s="184">
        <f>+V22</f>
        <v>1</v>
      </c>
      <c r="W24" s="212"/>
    </row>
    <row r="25" spans="1:24">
      <c r="A25" s="253" t="s">
        <v>269</v>
      </c>
      <c r="B25" s="254" t="s">
        <v>243</v>
      </c>
      <c r="C25" s="444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6"/>
      <c r="X25" s="135"/>
    </row>
    <row r="26" spans="1:24">
      <c r="A26" s="255" t="s">
        <v>138</v>
      </c>
      <c r="B26" s="252" t="s">
        <v>125</v>
      </c>
      <c r="C26" s="194"/>
      <c r="D26" s="194">
        <f>IF(C$26&lt;1,1,0)</f>
        <v>1</v>
      </c>
      <c r="E26" s="194"/>
      <c r="F26" s="194">
        <f t="shared" ref="F26" si="11">IF(E$26&lt;1,1,0)</f>
        <v>1</v>
      </c>
      <c r="G26" s="194"/>
      <c r="H26" s="194">
        <f t="shared" ref="H26" si="12">IF(G$26&lt;1,1,0)</f>
        <v>1</v>
      </c>
      <c r="I26" s="194"/>
      <c r="J26" s="194">
        <f t="shared" ref="J26" si="13">IF(I$26&lt;1,1,0)</f>
        <v>1</v>
      </c>
      <c r="K26" s="194"/>
      <c r="L26" s="194">
        <f t="shared" ref="L26" si="14">IF(K$26&lt;1,1,0)</f>
        <v>1</v>
      </c>
      <c r="M26" s="194"/>
      <c r="N26" s="194">
        <f t="shared" ref="N26" si="15">IF(M$26&lt;1,1,0)</f>
        <v>1</v>
      </c>
      <c r="O26" s="194"/>
      <c r="P26" s="194">
        <f t="shared" ref="P26" si="16">IF(O$26&lt;1,1,0)</f>
        <v>1</v>
      </c>
      <c r="Q26" s="194"/>
      <c r="R26" s="194">
        <f t="shared" ref="R26" si="17">IF(Q$26&lt;1,1,0)</f>
        <v>1</v>
      </c>
      <c r="S26" s="194"/>
      <c r="T26" s="194">
        <f t="shared" ref="T26" si="18">IF(S$26&lt;1,1,0)</f>
        <v>1</v>
      </c>
      <c r="U26" s="194"/>
      <c r="V26" s="194">
        <f t="shared" ref="V26" si="19">IF(U$26&lt;1,1,0)</f>
        <v>1</v>
      </c>
      <c r="W26" s="131"/>
      <c r="X26" s="135"/>
    </row>
    <row r="27" spans="1:24">
      <c r="A27" s="260" t="s">
        <v>139</v>
      </c>
      <c r="B27" s="261"/>
      <c r="C27" s="447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9"/>
      <c r="X27" s="135"/>
    </row>
    <row r="28" spans="1:24">
      <c r="A28" s="256" t="s">
        <v>140</v>
      </c>
      <c r="B28" s="252" t="s">
        <v>125</v>
      </c>
      <c r="C28" s="194"/>
      <c r="D28" s="194">
        <f>IF(C$28&lt;1,1,0)</f>
        <v>1</v>
      </c>
      <c r="E28" s="194"/>
      <c r="F28" s="194">
        <f t="shared" ref="F28" si="20">IF(E$28&lt;1,1,0)</f>
        <v>1</v>
      </c>
      <c r="G28" s="194"/>
      <c r="H28" s="194">
        <f t="shared" ref="H28" si="21">IF(G$28&lt;1,1,0)</f>
        <v>1</v>
      </c>
      <c r="I28" s="194"/>
      <c r="J28" s="194">
        <f t="shared" ref="J28" si="22">IF(I$28&lt;1,1,0)</f>
        <v>1</v>
      </c>
      <c r="K28" s="194"/>
      <c r="L28" s="194">
        <f t="shared" ref="L28" si="23">IF(K$28&lt;1,1,0)</f>
        <v>1</v>
      </c>
      <c r="M28" s="194"/>
      <c r="N28" s="194">
        <f t="shared" ref="N28" si="24">IF(M$28&lt;1,1,0)</f>
        <v>1</v>
      </c>
      <c r="O28" s="194"/>
      <c r="P28" s="194">
        <f t="shared" ref="P28" si="25">IF(O$28&lt;1,1,0)</f>
        <v>1</v>
      </c>
      <c r="Q28" s="194"/>
      <c r="R28" s="194">
        <f t="shared" ref="R28" si="26">IF(Q$28&lt;1,1,0)</f>
        <v>1</v>
      </c>
      <c r="S28" s="194"/>
      <c r="T28" s="194">
        <f t="shared" ref="T28" si="27">IF(S$28&lt;1,1,0)</f>
        <v>1</v>
      </c>
      <c r="U28" s="194"/>
      <c r="V28" s="194">
        <f t="shared" ref="V28" si="28">IF(U$28&lt;1,1,0)</f>
        <v>1</v>
      </c>
      <c r="W28" s="131"/>
      <c r="X28" s="135"/>
    </row>
    <row r="29" spans="1:24">
      <c r="A29" s="256" t="s">
        <v>141</v>
      </c>
      <c r="B29" s="252" t="s">
        <v>125</v>
      </c>
      <c r="C29" s="194"/>
      <c r="D29" s="194">
        <f>IF(C$29&lt;1,1,0)</f>
        <v>1</v>
      </c>
      <c r="E29" s="194"/>
      <c r="F29" s="194">
        <f t="shared" ref="F29" si="29">IF(E$29&lt;1,1,0)</f>
        <v>1</v>
      </c>
      <c r="G29" s="194"/>
      <c r="H29" s="194">
        <f t="shared" ref="H29" si="30">IF(G$29&lt;1,1,0)</f>
        <v>1</v>
      </c>
      <c r="I29" s="194"/>
      <c r="J29" s="194">
        <f t="shared" ref="J29" si="31">IF(I$29&lt;1,1,0)</f>
        <v>1</v>
      </c>
      <c r="K29" s="194"/>
      <c r="L29" s="194">
        <f t="shared" ref="L29" si="32">IF(K$29&lt;1,1,0)</f>
        <v>1</v>
      </c>
      <c r="M29" s="194"/>
      <c r="N29" s="194">
        <f t="shared" ref="N29" si="33">IF(M$29&lt;1,1,0)</f>
        <v>1</v>
      </c>
      <c r="O29" s="194"/>
      <c r="P29" s="194">
        <f t="shared" ref="P29" si="34">IF(O$29&lt;1,1,0)</f>
        <v>1</v>
      </c>
      <c r="Q29" s="194"/>
      <c r="R29" s="194">
        <f t="shared" ref="R29" si="35">IF(Q$29&lt;1,1,0)</f>
        <v>1</v>
      </c>
      <c r="S29" s="194"/>
      <c r="T29" s="194">
        <f t="shared" ref="T29" si="36">IF(S$29&lt;1,1,0)</f>
        <v>1</v>
      </c>
      <c r="U29" s="194"/>
      <c r="V29" s="194">
        <f t="shared" ref="V29" si="37">IF(U$29&lt;1,1,0)</f>
        <v>1</v>
      </c>
      <c r="W29" s="131"/>
      <c r="X29" s="135"/>
    </row>
    <row r="30" spans="1:24">
      <c r="A30" s="256" t="s">
        <v>142</v>
      </c>
      <c r="B30" s="252" t="s">
        <v>125</v>
      </c>
      <c r="C30" s="194"/>
      <c r="D30" s="194">
        <f>IF(C$30&lt;1,1,0)</f>
        <v>1</v>
      </c>
      <c r="E30" s="194"/>
      <c r="F30" s="194">
        <f t="shared" ref="F30" si="38">IF(E$30&lt;1,1,0)</f>
        <v>1</v>
      </c>
      <c r="G30" s="194"/>
      <c r="H30" s="194">
        <f t="shared" ref="H30" si="39">IF(G$30&lt;1,1,0)</f>
        <v>1</v>
      </c>
      <c r="I30" s="194"/>
      <c r="J30" s="194">
        <f t="shared" ref="J30" si="40">IF(I$30&lt;1,1,0)</f>
        <v>1</v>
      </c>
      <c r="K30" s="194"/>
      <c r="L30" s="194">
        <f t="shared" ref="L30" si="41">IF(K$30&lt;1,1,0)</f>
        <v>1</v>
      </c>
      <c r="M30" s="194"/>
      <c r="N30" s="194">
        <f t="shared" ref="N30" si="42">IF(M$30&lt;1,1,0)</f>
        <v>1</v>
      </c>
      <c r="O30" s="194"/>
      <c r="P30" s="194">
        <f t="shared" ref="P30" si="43">IF(O$30&lt;1,1,0)</f>
        <v>1</v>
      </c>
      <c r="Q30" s="194"/>
      <c r="R30" s="194">
        <f t="shared" ref="R30" si="44">IF(Q$30&lt;1,1,0)</f>
        <v>1</v>
      </c>
      <c r="S30" s="194"/>
      <c r="T30" s="194">
        <f t="shared" ref="T30" si="45">IF(S$30&lt;1,1,0)</f>
        <v>1</v>
      </c>
      <c r="U30" s="194"/>
      <c r="V30" s="194">
        <f t="shared" ref="V30" si="46">IF(U$30&lt;1,1,0)</f>
        <v>1</v>
      </c>
      <c r="W30" s="131"/>
      <c r="X30" s="135"/>
    </row>
    <row r="31" spans="1:24">
      <c r="A31" s="256" t="s">
        <v>143</v>
      </c>
      <c r="B31" s="252" t="s">
        <v>125</v>
      </c>
      <c r="C31" s="194"/>
      <c r="D31" s="194">
        <f>IF(C$31&lt;1,1,0)</f>
        <v>1</v>
      </c>
      <c r="E31" s="194"/>
      <c r="F31" s="194">
        <f t="shared" ref="F31" si="47">IF(E$31&lt;1,1,0)</f>
        <v>1</v>
      </c>
      <c r="G31" s="194"/>
      <c r="H31" s="194">
        <f t="shared" ref="H31" si="48">IF(G$31&lt;1,1,0)</f>
        <v>1</v>
      </c>
      <c r="I31" s="194"/>
      <c r="J31" s="194">
        <f t="shared" ref="J31" si="49">IF(I$31&lt;1,1,0)</f>
        <v>1</v>
      </c>
      <c r="K31" s="194"/>
      <c r="L31" s="194">
        <f t="shared" ref="L31" si="50">IF(K$31&lt;1,1,0)</f>
        <v>1</v>
      </c>
      <c r="M31" s="194"/>
      <c r="N31" s="194">
        <f t="shared" ref="N31" si="51">IF(M$31&lt;1,1,0)</f>
        <v>1</v>
      </c>
      <c r="O31" s="194"/>
      <c r="P31" s="194">
        <f t="shared" ref="P31" si="52">IF(O$31&lt;1,1,0)</f>
        <v>1</v>
      </c>
      <c r="Q31" s="194"/>
      <c r="R31" s="194">
        <f t="shared" ref="R31" si="53">IF(Q$31&lt;1,1,0)</f>
        <v>1</v>
      </c>
      <c r="S31" s="194"/>
      <c r="T31" s="194">
        <f t="shared" ref="T31" si="54">IF(S$31&lt;1,1,0)</f>
        <v>1</v>
      </c>
      <c r="U31" s="194"/>
      <c r="V31" s="194">
        <f t="shared" ref="V31" si="55">IF(U$31&lt;1,1,0)</f>
        <v>1</v>
      </c>
      <c r="W31" s="131"/>
      <c r="X31" s="135"/>
    </row>
    <row r="32" spans="1:24">
      <c r="A32" s="256" t="s">
        <v>144</v>
      </c>
      <c r="B32" s="252" t="s">
        <v>125</v>
      </c>
      <c r="C32" s="194"/>
      <c r="D32" s="194">
        <f>IF(C$32&lt;1,1,0)</f>
        <v>1</v>
      </c>
      <c r="E32" s="194"/>
      <c r="F32" s="194">
        <f t="shared" ref="F32" si="56">IF(E$32&lt;1,1,0)</f>
        <v>1</v>
      </c>
      <c r="G32" s="194"/>
      <c r="H32" s="194">
        <f t="shared" ref="H32" si="57">IF(G$32&lt;1,1,0)</f>
        <v>1</v>
      </c>
      <c r="I32" s="194"/>
      <c r="J32" s="194">
        <f t="shared" ref="J32" si="58">IF(I$32&lt;1,1,0)</f>
        <v>1</v>
      </c>
      <c r="K32" s="194"/>
      <c r="L32" s="194">
        <f t="shared" ref="L32" si="59">IF(K$32&lt;1,1,0)</f>
        <v>1</v>
      </c>
      <c r="M32" s="194"/>
      <c r="N32" s="194">
        <f t="shared" ref="N32" si="60">IF(M$32&lt;1,1,0)</f>
        <v>1</v>
      </c>
      <c r="O32" s="194"/>
      <c r="P32" s="194">
        <f t="shared" ref="P32" si="61">IF(O$32&lt;1,1,0)</f>
        <v>1</v>
      </c>
      <c r="Q32" s="194"/>
      <c r="R32" s="194">
        <f t="shared" ref="R32" si="62">IF(Q$32&lt;1,1,0)</f>
        <v>1</v>
      </c>
      <c r="S32" s="194"/>
      <c r="T32" s="194">
        <f t="shared" ref="T32" si="63">IF(S$32&lt;1,1,0)</f>
        <v>1</v>
      </c>
      <c r="U32" s="194"/>
      <c r="V32" s="194">
        <f t="shared" ref="V32" si="64">IF(U$32&lt;1,1,0)</f>
        <v>1</v>
      </c>
      <c r="W32" s="131"/>
      <c r="X32" s="135"/>
    </row>
    <row r="33" spans="1:25">
      <c r="A33" s="182" t="s">
        <v>109</v>
      </c>
      <c r="B33" s="238">
        <v>12</v>
      </c>
      <c r="C33" s="184">
        <f t="shared" ref="C33:V33" si="65">+C26+C28+C29+C30+C31+C32</f>
        <v>0</v>
      </c>
      <c r="D33" s="184">
        <f t="shared" si="65"/>
        <v>6</v>
      </c>
      <c r="E33" s="184">
        <f t="shared" si="65"/>
        <v>0</v>
      </c>
      <c r="F33" s="184">
        <f t="shared" si="65"/>
        <v>6</v>
      </c>
      <c r="G33" s="184">
        <f t="shared" si="65"/>
        <v>0</v>
      </c>
      <c r="H33" s="184">
        <f t="shared" si="65"/>
        <v>6</v>
      </c>
      <c r="I33" s="184">
        <f t="shared" si="65"/>
        <v>0</v>
      </c>
      <c r="J33" s="184">
        <f t="shared" si="65"/>
        <v>6</v>
      </c>
      <c r="K33" s="184">
        <f t="shared" si="65"/>
        <v>0</v>
      </c>
      <c r="L33" s="184">
        <f t="shared" si="65"/>
        <v>6</v>
      </c>
      <c r="M33" s="184">
        <f t="shared" si="65"/>
        <v>0</v>
      </c>
      <c r="N33" s="184">
        <f t="shared" si="65"/>
        <v>6</v>
      </c>
      <c r="O33" s="184">
        <f t="shared" si="65"/>
        <v>0</v>
      </c>
      <c r="P33" s="184">
        <f t="shared" si="65"/>
        <v>6</v>
      </c>
      <c r="Q33" s="184">
        <f t="shared" si="65"/>
        <v>0</v>
      </c>
      <c r="R33" s="184">
        <f t="shared" si="65"/>
        <v>6</v>
      </c>
      <c r="S33" s="184">
        <f t="shared" si="65"/>
        <v>0</v>
      </c>
      <c r="T33" s="184">
        <f t="shared" si="65"/>
        <v>6</v>
      </c>
      <c r="U33" s="184">
        <f t="shared" si="65"/>
        <v>0</v>
      </c>
      <c r="V33" s="184">
        <f t="shared" si="65"/>
        <v>6</v>
      </c>
      <c r="W33" s="212"/>
      <c r="X33" s="135"/>
    </row>
    <row r="34" spans="1:25">
      <c r="A34" s="356" t="s">
        <v>132</v>
      </c>
      <c r="B34" s="254" t="s">
        <v>243</v>
      </c>
      <c r="C34" s="444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6"/>
      <c r="X34" s="135"/>
    </row>
    <row r="35" spans="1:25" ht="24">
      <c r="A35" s="257" t="s">
        <v>126</v>
      </c>
      <c r="B35" s="252" t="s">
        <v>124</v>
      </c>
      <c r="C35" s="194"/>
      <c r="D35" s="194">
        <f>IF(C$35&lt;1,1,0)</f>
        <v>1</v>
      </c>
      <c r="E35" s="194"/>
      <c r="F35" s="194">
        <f t="shared" ref="F35" si="66">IF(E$35&lt;1,1,0)</f>
        <v>1</v>
      </c>
      <c r="G35" s="194"/>
      <c r="H35" s="194">
        <f t="shared" ref="H35" si="67">IF(G$35&lt;1,1,0)</f>
        <v>1</v>
      </c>
      <c r="I35" s="194"/>
      <c r="J35" s="194">
        <f t="shared" ref="J35" si="68">IF(I$35&lt;1,1,0)</f>
        <v>1</v>
      </c>
      <c r="K35" s="194"/>
      <c r="L35" s="194">
        <f t="shared" ref="L35" si="69">IF(K$35&lt;1,1,0)</f>
        <v>1</v>
      </c>
      <c r="M35" s="194"/>
      <c r="N35" s="194">
        <f t="shared" ref="N35" si="70">IF(M$35&lt;1,1,0)</f>
        <v>1</v>
      </c>
      <c r="O35" s="194"/>
      <c r="P35" s="194">
        <f t="shared" ref="P35" si="71">IF(O$35&lt;1,1,0)</f>
        <v>1</v>
      </c>
      <c r="Q35" s="194"/>
      <c r="R35" s="194">
        <f t="shared" ref="R35" si="72">IF(Q$35&lt;1,1,0)</f>
        <v>1</v>
      </c>
      <c r="S35" s="194"/>
      <c r="T35" s="194">
        <f t="shared" ref="T35" si="73">IF(S$35&lt;1,1,0)</f>
        <v>1</v>
      </c>
      <c r="U35" s="194"/>
      <c r="V35" s="194">
        <f t="shared" ref="V35" si="74">IF(U$35&lt;1,1,0)</f>
        <v>1</v>
      </c>
      <c r="W35" s="131"/>
      <c r="X35" s="135"/>
    </row>
    <row r="36" spans="1:25">
      <c r="A36" s="257" t="s">
        <v>127</v>
      </c>
      <c r="B36" s="252" t="s">
        <v>125</v>
      </c>
      <c r="C36" s="194"/>
      <c r="D36" s="194">
        <f>IF(C$36&lt;1,1,0)</f>
        <v>1</v>
      </c>
      <c r="E36" s="194"/>
      <c r="F36" s="194">
        <f t="shared" ref="F36" si="75">IF(E$36&lt;1,1,0)</f>
        <v>1</v>
      </c>
      <c r="G36" s="194"/>
      <c r="H36" s="194">
        <f t="shared" ref="H36" si="76">IF(G$36&lt;1,1,0)</f>
        <v>1</v>
      </c>
      <c r="I36" s="194"/>
      <c r="J36" s="194">
        <f t="shared" ref="J36" si="77">IF(I$36&lt;1,1,0)</f>
        <v>1</v>
      </c>
      <c r="K36" s="194"/>
      <c r="L36" s="194">
        <f t="shared" ref="L36" si="78">IF(K$36&lt;1,1,0)</f>
        <v>1</v>
      </c>
      <c r="M36" s="194"/>
      <c r="N36" s="194">
        <f t="shared" ref="N36" si="79">IF(M$36&lt;1,1,0)</f>
        <v>1</v>
      </c>
      <c r="O36" s="194"/>
      <c r="P36" s="194">
        <f t="shared" ref="P36" si="80">IF(O$36&lt;1,1,0)</f>
        <v>1</v>
      </c>
      <c r="Q36" s="194"/>
      <c r="R36" s="194">
        <f t="shared" ref="R36" si="81">IF(Q$36&lt;1,1,0)</f>
        <v>1</v>
      </c>
      <c r="S36" s="194"/>
      <c r="T36" s="194">
        <f t="shared" ref="T36" si="82">IF(S$36&lt;1,1,0)</f>
        <v>1</v>
      </c>
      <c r="U36" s="194"/>
      <c r="V36" s="194">
        <f t="shared" ref="V36" si="83">IF(U$36&lt;1,1,0)</f>
        <v>1</v>
      </c>
      <c r="W36" s="131"/>
      <c r="X36" s="135"/>
    </row>
    <row r="37" spans="1:25">
      <c r="A37" s="257" t="s">
        <v>128</v>
      </c>
      <c r="B37" s="252" t="s">
        <v>125</v>
      </c>
      <c r="C37" s="194"/>
      <c r="D37" s="194">
        <f>IF(C$37&lt;1,1,0)</f>
        <v>1</v>
      </c>
      <c r="E37" s="194"/>
      <c r="F37" s="194">
        <f t="shared" ref="F37" si="84">IF(E$37&lt;1,1,0)</f>
        <v>1</v>
      </c>
      <c r="G37" s="194"/>
      <c r="H37" s="194">
        <f t="shared" ref="H37" si="85">IF(G$37&lt;1,1,0)</f>
        <v>1</v>
      </c>
      <c r="I37" s="194"/>
      <c r="J37" s="194">
        <f t="shared" ref="J37" si="86">IF(I$37&lt;1,1,0)</f>
        <v>1</v>
      </c>
      <c r="K37" s="194"/>
      <c r="L37" s="194">
        <f t="shared" ref="L37" si="87">IF(K$37&lt;1,1,0)</f>
        <v>1</v>
      </c>
      <c r="M37" s="194"/>
      <c r="N37" s="194">
        <f t="shared" ref="N37" si="88">IF(M$37&lt;1,1,0)</f>
        <v>1</v>
      </c>
      <c r="O37" s="194"/>
      <c r="P37" s="194">
        <f t="shared" ref="P37" si="89">IF(O$37&lt;1,1,0)</f>
        <v>1</v>
      </c>
      <c r="Q37" s="194"/>
      <c r="R37" s="194">
        <f t="shared" ref="R37" si="90">IF(Q$37&lt;1,1,0)</f>
        <v>1</v>
      </c>
      <c r="S37" s="194"/>
      <c r="T37" s="194">
        <f t="shared" ref="T37" si="91">IF(S$37&lt;1,1,0)</f>
        <v>1</v>
      </c>
      <c r="U37" s="194"/>
      <c r="V37" s="194">
        <f t="shared" ref="V37" si="92">IF(U$37&lt;1,1,0)</f>
        <v>1</v>
      </c>
      <c r="W37" s="131"/>
      <c r="X37" s="135"/>
    </row>
    <row r="38" spans="1:25">
      <c r="A38" s="257" t="s">
        <v>129</v>
      </c>
      <c r="B38" s="252" t="s">
        <v>125</v>
      </c>
      <c r="C38" s="194"/>
      <c r="D38" s="194">
        <f>IF(C$38&lt;1,1,0)</f>
        <v>1</v>
      </c>
      <c r="E38" s="194"/>
      <c r="F38" s="194">
        <f t="shared" ref="F38" si="93">IF(E$38&lt;1,1,0)</f>
        <v>1</v>
      </c>
      <c r="G38" s="194"/>
      <c r="H38" s="194">
        <f t="shared" ref="H38" si="94">IF(G$38&lt;1,1,0)</f>
        <v>1</v>
      </c>
      <c r="I38" s="194"/>
      <c r="J38" s="194">
        <f t="shared" ref="J38" si="95">IF(I$38&lt;1,1,0)</f>
        <v>1</v>
      </c>
      <c r="K38" s="194"/>
      <c r="L38" s="194">
        <f t="shared" ref="L38" si="96">IF(K$38&lt;1,1,0)</f>
        <v>1</v>
      </c>
      <c r="M38" s="194"/>
      <c r="N38" s="194">
        <f t="shared" ref="N38" si="97">IF(M$38&lt;1,1,0)</f>
        <v>1</v>
      </c>
      <c r="O38" s="194"/>
      <c r="P38" s="194">
        <f t="shared" ref="P38" si="98">IF(O$38&lt;1,1,0)</f>
        <v>1</v>
      </c>
      <c r="Q38" s="194"/>
      <c r="R38" s="194">
        <f t="shared" ref="R38" si="99">IF(Q$38&lt;1,1,0)</f>
        <v>1</v>
      </c>
      <c r="S38" s="194"/>
      <c r="T38" s="194">
        <f t="shared" ref="T38" si="100">IF(S$38&lt;1,1,0)</f>
        <v>1</v>
      </c>
      <c r="U38" s="194"/>
      <c r="V38" s="194">
        <f t="shared" ref="V38" si="101">IF(U$38&lt;1,1,0)</f>
        <v>1</v>
      </c>
      <c r="W38" s="131"/>
      <c r="X38" s="135"/>
    </row>
    <row r="39" spans="1:25">
      <c r="A39" s="257" t="s">
        <v>130</v>
      </c>
      <c r="B39" s="252" t="s">
        <v>125</v>
      </c>
      <c r="C39" s="194"/>
      <c r="D39" s="194">
        <f>IF(C$39&lt;1,1,0)</f>
        <v>1</v>
      </c>
      <c r="E39" s="194"/>
      <c r="F39" s="194">
        <f t="shared" ref="F39" si="102">IF(E$39&lt;1,1,0)</f>
        <v>1</v>
      </c>
      <c r="G39" s="194"/>
      <c r="H39" s="194">
        <f t="shared" ref="H39" si="103">IF(G$39&lt;1,1,0)</f>
        <v>1</v>
      </c>
      <c r="I39" s="194"/>
      <c r="J39" s="194">
        <f t="shared" ref="J39" si="104">IF(I$39&lt;1,1,0)</f>
        <v>1</v>
      </c>
      <c r="K39" s="194"/>
      <c r="L39" s="194">
        <f t="shared" ref="L39" si="105">IF(K$39&lt;1,1,0)</f>
        <v>1</v>
      </c>
      <c r="M39" s="194"/>
      <c r="N39" s="194">
        <f t="shared" ref="N39" si="106">IF(M$39&lt;1,1,0)</f>
        <v>1</v>
      </c>
      <c r="O39" s="194"/>
      <c r="P39" s="194">
        <f t="shared" ref="P39" si="107">IF(O$39&lt;1,1,0)</f>
        <v>1</v>
      </c>
      <c r="Q39" s="194"/>
      <c r="R39" s="194">
        <f t="shared" ref="R39" si="108">IF(Q$39&lt;1,1,0)</f>
        <v>1</v>
      </c>
      <c r="S39" s="194"/>
      <c r="T39" s="194">
        <f t="shared" ref="T39" si="109">IF(S$39&lt;1,1,0)</f>
        <v>1</v>
      </c>
      <c r="U39" s="194"/>
      <c r="V39" s="194">
        <f t="shared" ref="V39" si="110">IF(U$39&lt;1,1,0)</f>
        <v>1</v>
      </c>
      <c r="W39" s="131"/>
      <c r="X39" s="135"/>
    </row>
    <row r="40" spans="1:25">
      <c r="A40" s="257" t="s">
        <v>131</v>
      </c>
      <c r="B40" s="252" t="s">
        <v>125</v>
      </c>
      <c r="C40" s="194"/>
      <c r="D40" s="194">
        <f>IF(C$40&lt;1,1,0)</f>
        <v>1</v>
      </c>
      <c r="E40" s="194"/>
      <c r="F40" s="194">
        <f t="shared" ref="F40" si="111">IF(E$40&lt;1,1,0)</f>
        <v>1</v>
      </c>
      <c r="G40" s="194"/>
      <c r="H40" s="194">
        <f t="shared" ref="H40" si="112">IF(G$40&lt;1,1,0)</f>
        <v>1</v>
      </c>
      <c r="I40" s="194"/>
      <c r="J40" s="194">
        <f t="shared" ref="J40" si="113">IF(I$40&lt;1,1,0)</f>
        <v>1</v>
      </c>
      <c r="K40" s="194"/>
      <c r="L40" s="194">
        <f t="shared" ref="L40" si="114">IF(K$40&lt;1,1,0)</f>
        <v>1</v>
      </c>
      <c r="M40" s="194"/>
      <c r="N40" s="194">
        <f t="shared" ref="N40" si="115">IF(M$40&lt;1,1,0)</f>
        <v>1</v>
      </c>
      <c r="O40" s="194"/>
      <c r="P40" s="194">
        <f t="shared" ref="P40" si="116">IF(O$40&lt;1,1,0)</f>
        <v>1</v>
      </c>
      <c r="Q40" s="194"/>
      <c r="R40" s="194">
        <f t="shared" ref="R40" si="117">IF(Q$40&lt;1,1,0)</f>
        <v>1</v>
      </c>
      <c r="S40" s="194"/>
      <c r="T40" s="194">
        <f t="shared" ref="T40" si="118">IF(S$40&lt;1,1,0)</f>
        <v>1</v>
      </c>
      <c r="U40" s="194"/>
      <c r="V40" s="194">
        <f t="shared" ref="V40" si="119">IF(U$40&lt;1,1,0)</f>
        <v>1</v>
      </c>
      <c r="W40" s="131"/>
      <c r="X40" s="135"/>
    </row>
    <row r="41" spans="1:25">
      <c r="A41" s="182" t="s">
        <v>109</v>
      </c>
      <c r="B41" s="188">
        <v>12</v>
      </c>
      <c r="C41" s="184">
        <f>+C35+C36+C37+C38+C39+C40</f>
        <v>0</v>
      </c>
      <c r="D41" s="184">
        <f t="shared" ref="D41:V41" si="120">+D35+D36+D37+D38+D39+D40</f>
        <v>6</v>
      </c>
      <c r="E41" s="184">
        <f t="shared" si="120"/>
        <v>0</v>
      </c>
      <c r="F41" s="184">
        <f t="shared" si="120"/>
        <v>6</v>
      </c>
      <c r="G41" s="184">
        <f t="shared" si="120"/>
        <v>0</v>
      </c>
      <c r="H41" s="184">
        <f t="shared" si="120"/>
        <v>6</v>
      </c>
      <c r="I41" s="184">
        <f t="shared" si="120"/>
        <v>0</v>
      </c>
      <c r="J41" s="184">
        <f t="shared" si="120"/>
        <v>6</v>
      </c>
      <c r="K41" s="184">
        <f t="shared" si="120"/>
        <v>0</v>
      </c>
      <c r="L41" s="184">
        <f t="shared" si="120"/>
        <v>6</v>
      </c>
      <c r="M41" s="184">
        <f t="shared" si="120"/>
        <v>0</v>
      </c>
      <c r="N41" s="184">
        <f t="shared" si="120"/>
        <v>6</v>
      </c>
      <c r="O41" s="184">
        <f t="shared" si="120"/>
        <v>0</v>
      </c>
      <c r="P41" s="184">
        <f t="shared" si="120"/>
        <v>6</v>
      </c>
      <c r="Q41" s="184">
        <f t="shared" si="120"/>
        <v>0</v>
      </c>
      <c r="R41" s="184">
        <f t="shared" si="120"/>
        <v>6</v>
      </c>
      <c r="S41" s="184">
        <f t="shared" si="120"/>
        <v>0</v>
      </c>
      <c r="T41" s="184">
        <f t="shared" si="120"/>
        <v>6</v>
      </c>
      <c r="U41" s="184">
        <f t="shared" si="120"/>
        <v>0</v>
      </c>
      <c r="V41" s="184">
        <f t="shared" si="120"/>
        <v>6</v>
      </c>
      <c r="W41" s="212"/>
      <c r="X41" s="135"/>
    </row>
    <row r="42" spans="1:25">
      <c r="A42" s="253" t="s">
        <v>232</v>
      </c>
      <c r="B42" s="254" t="s">
        <v>233</v>
      </c>
      <c r="C42" s="444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6"/>
      <c r="X42" s="135"/>
      <c r="Y42" s="262"/>
    </row>
    <row r="43" spans="1:25">
      <c r="A43" s="256" t="s">
        <v>133</v>
      </c>
      <c r="B43" s="252">
        <v>1</v>
      </c>
      <c r="C43" s="194"/>
      <c r="D43" s="194">
        <f>IF(C$50&lt;3,1,0)</f>
        <v>1</v>
      </c>
      <c r="E43" s="194"/>
      <c r="F43" s="194">
        <f>IF(E$50&lt;3,1,0)</f>
        <v>1</v>
      </c>
      <c r="G43" s="194"/>
      <c r="H43" s="194">
        <f>IF(G$50&lt;3,1,0)</f>
        <v>1</v>
      </c>
      <c r="I43" s="194"/>
      <c r="J43" s="194">
        <f>IF(I$50&lt;3,1,0)</f>
        <v>1</v>
      </c>
      <c r="K43" s="194"/>
      <c r="L43" s="194">
        <f>IF(K$50&lt;3,1,0)</f>
        <v>1</v>
      </c>
      <c r="M43" s="194"/>
      <c r="N43" s="194">
        <f>IF(M$50&lt;3,1,0)</f>
        <v>1</v>
      </c>
      <c r="O43" s="194"/>
      <c r="P43" s="194">
        <f>IF(O$50&lt;3,1,0)</f>
        <v>1</v>
      </c>
      <c r="Q43" s="194"/>
      <c r="R43" s="194">
        <f>IF(Q$50&lt;3,1,0)</f>
        <v>1</v>
      </c>
      <c r="S43" s="194"/>
      <c r="T43" s="194">
        <f>IF(S$50&lt;3,1,0)</f>
        <v>1</v>
      </c>
      <c r="U43" s="194"/>
      <c r="V43" s="194">
        <f>IF(U$50&lt;3,1,0)</f>
        <v>1</v>
      </c>
      <c r="W43" s="131"/>
      <c r="X43" s="135"/>
    </row>
    <row r="44" spans="1:25">
      <c r="A44" s="256" t="s">
        <v>134</v>
      </c>
      <c r="B44" s="252">
        <v>1</v>
      </c>
      <c r="C44" s="194"/>
      <c r="D44" s="194">
        <f t="shared" ref="D44:D49" si="121">IF(C$50&lt;3,1,0)</f>
        <v>1</v>
      </c>
      <c r="E44" s="194"/>
      <c r="F44" s="194">
        <f t="shared" ref="F44:F49" si="122">IF(E$50&lt;3,1,0)</f>
        <v>1</v>
      </c>
      <c r="G44" s="194"/>
      <c r="H44" s="194">
        <f t="shared" ref="H44:V48" si="123">IF(G$50&lt;3,1,0)</f>
        <v>1</v>
      </c>
      <c r="I44" s="194"/>
      <c r="J44" s="194">
        <f t="shared" ref="J44:J45" si="124">IF(I$50&lt;3,1,0)</f>
        <v>1</v>
      </c>
      <c r="K44" s="194"/>
      <c r="L44" s="194">
        <f t="shared" ref="L44:L45" si="125">IF(K$50&lt;3,1,0)</f>
        <v>1</v>
      </c>
      <c r="M44" s="194"/>
      <c r="N44" s="194">
        <f t="shared" ref="N44:N45" si="126">IF(M$50&lt;3,1,0)</f>
        <v>1</v>
      </c>
      <c r="O44" s="194"/>
      <c r="P44" s="194">
        <f t="shared" ref="P44:P45" si="127">IF(O$50&lt;3,1,0)</f>
        <v>1</v>
      </c>
      <c r="Q44" s="194"/>
      <c r="R44" s="194">
        <f t="shared" ref="R44:R45" si="128">IF(Q$50&lt;3,1,0)</f>
        <v>1</v>
      </c>
      <c r="S44" s="194"/>
      <c r="T44" s="194">
        <f t="shared" ref="T44:T45" si="129">IF(S$50&lt;3,1,0)</f>
        <v>1</v>
      </c>
      <c r="U44" s="194"/>
      <c r="V44" s="194">
        <f>IF(U$50&lt;3,1,0)</f>
        <v>1</v>
      </c>
      <c r="W44" s="131"/>
      <c r="X44" s="135"/>
    </row>
    <row r="45" spans="1:25">
      <c r="A45" s="256" t="s">
        <v>135</v>
      </c>
      <c r="B45" s="252">
        <v>1</v>
      </c>
      <c r="C45" s="194"/>
      <c r="D45" s="194">
        <f t="shared" si="121"/>
        <v>1</v>
      </c>
      <c r="E45" s="194"/>
      <c r="F45" s="194">
        <f t="shared" si="122"/>
        <v>1</v>
      </c>
      <c r="G45" s="194"/>
      <c r="H45" s="194">
        <f t="shared" si="123"/>
        <v>1</v>
      </c>
      <c r="I45" s="194"/>
      <c r="J45" s="194">
        <f t="shared" si="124"/>
        <v>1</v>
      </c>
      <c r="K45" s="194"/>
      <c r="L45" s="194">
        <f t="shared" si="125"/>
        <v>1</v>
      </c>
      <c r="M45" s="194"/>
      <c r="N45" s="194">
        <f t="shared" si="126"/>
        <v>1</v>
      </c>
      <c r="O45" s="194"/>
      <c r="P45" s="194">
        <f t="shared" si="127"/>
        <v>1</v>
      </c>
      <c r="Q45" s="194"/>
      <c r="R45" s="194">
        <f t="shared" si="128"/>
        <v>1</v>
      </c>
      <c r="S45" s="194"/>
      <c r="T45" s="194">
        <f t="shared" si="129"/>
        <v>1</v>
      </c>
      <c r="U45" s="194"/>
      <c r="V45" s="194">
        <f>IF(U$50&lt;3,1,0)</f>
        <v>1</v>
      </c>
      <c r="W45" s="131"/>
      <c r="X45" s="135"/>
    </row>
    <row r="46" spans="1:25">
      <c r="A46" s="260" t="s">
        <v>136</v>
      </c>
      <c r="B46" s="264"/>
      <c r="C46" s="447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9"/>
      <c r="X46" s="135"/>
    </row>
    <row r="47" spans="1:25">
      <c r="A47" s="256" t="s">
        <v>227</v>
      </c>
      <c r="B47" s="252">
        <v>1</v>
      </c>
      <c r="C47" s="194"/>
      <c r="D47" s="194">
        <f t="shared" si="121"/>
        <v>1</v>
      </c>
      <c r="E47" s="194"/>
      <c r="F47" s="194">
        <f t="shared" si="122"/>
        <v>1</v>
      </c>
      <c r="G47" s="194"/>
      <c r="H47" s="194">
        <f t="shared" si="123"/>
        <v>1</v>
      </c>
      <c r="I47" s="194"/>
      <c r="J47" s="194">
        <f t="shared" si="123"/>
        <v>1</v>
      </c>
      <c r="K47" s="194"/>
      <c r="L47" s="194">
        <f t="shared" si="123"/>
        <v>1</v>
      </c>
      <c r="M47" s="194"/>
      <c r="N47" s="194">
        <f t="shared" si="123"/>
        <v>1</v>
      </c>
      <c r="O47" s="194"/>
      <c r="P47" s="194">
        <f t="shared" si="123"/>
        <v>1</v>
      </c>
      <c r="Q47" s="194"/>
      <c r="R47" s="194">
        <f t="shared" si="123"/>
        <v>1</v>
      </c>
      <c r="S47" s="194"/>
      <c r="T47" s="194">
        <f t="shared" si="123"/>
        <v>1</v>
      </c>
      <c r="U47" s="194"/>
      <c r="V47" s="194">
        <f t="shared" si="123"/>
        <v>1</v>
      </c>
      <c r="W47" s="131"/>
      <c r="X47" s="135"/>
    </row>
    <row r="48" spans="1:25">
      <c r="A48" s="256" t="s">
        <v>228</v>
      </c>
      <c r="B48" s="252">
        <v>1</v>
      </c>
      <c r="C48" s="194"/>
      <c r="D48" s="194">
        <f t="shared" si="121"/>
        <v>1</v>
      </c>
      <c r="E48" s="194"/>
      <c r="F48" s="194">
        <f t="shared" si="122"/>
        <v>1</v>
      </c>
      <c r="G48" s="194"/>
      <c r="H48" s="194">
        <f t="shared" ref="H48" si="130">IF(G$50&lt;3,1,0)</f>
        <v>1</v>
      </c>
      <c r="I48" s="194"/>
      <c r="J48" s="194">
        <f t="shared" ref="J48" si="131">IF(I$50&lt;3,1,0)</f>
        <v>1</v>
      </c>
      <c r="K48" s="194"/>
      <c r="L48" s="194">
        <f t="shared" ref="L48" si="132">IF(K$50&lt;3,1,0)</f>
        <v>1</v>
      </c>
      <c r="M48" s="194"/>
      <c r="N48" s="194">
        <f t="shared" ref="N48" si="133">IF(M$50&lt;3,1,0)</f>
        <v>1</v>
      </c>
      <c r="O48" s="194"/>
      <c r="P48" s="194">
        <f t="shared" ref="P48" si="134">IF(O$50&lt;3,1,0)</f>
        <v>1</v>
      </c>
      <c r="Q48" s="194"/>
      <c r="R48" s="194">
        <f t="shared" ref="R48" si="135">IF(Q$50&lt;3,1,0)</f>
        <v>1</v>
      </c>
      <c r="S48" s="194"/>
      <c r="T48" s="194">
        <f t="shared" ref="T48" si="136">IF(S$50&lt;3,1,0)</f>
        <v>1</v>
      </c>
      <c r="U48" s="194"/>
      <c r="V48" s="194">
        <f t="shared" si="123"/>
        <v>1</v>
      </c>
      <c r="W48" s="131"/>
      <c r="X48" s="135"/>
    </row>
    <row r="49" spans="1:25">
      <c r="A49" t="s">
        <v>229</v>
      </c>
      <c r="B49" s="252">
        <v>1</v>
      </c>
      <c r="C49" s="194"/>
      <c r="D49" s="194">
        <f t="shared" si="121"/>
        <v>1</v>
      </c>
      <c r="E49" s="194"/>
      <c r="F49" s="194">
        <f t="shared" si="122"/>
        <v>1</v>
      </c>
      <c r="G49" s="194"/>
      <c r="H49" s="194">
        <f t="shared" ref="H49" si="137">IF(G$50&lt;3,1,0)</f>
        <v>1</v>
      </c>
      <c r="I49" s="194"/>
      <c r="J49" s="194">
        <f t="shared" ref="J49" si="138">IF(I$50&lt;3,1,0)</f>
        <v>1</v>
      </c>
      <c r="K49" s="194"/>
      <c r="L49" s="194">
        <f t="shared" ref="L49" si="139">IF(K$50&lt;3,1,0)</f>
        <v>1</v>
      </c>
      <c r="M49" s="194"/>
      <c r="N49" s="194">
        <f t="shared" ref="N49" si="140">IF(M$50&lt;3,1,0)</f>
        <v>1</v>
      </c>
      <c r="O49" s="194"/>
      <c r="P49" s="194">
        <f t="shared" ref="P49" si="141">IF(O$50&lt;3,1,0)</f>
        <v>1</v>
      </c>
      <c r="Q49" s="194"/>
      <c r="R49" s="194">
        <f t="shared" ref="R49" si="142">IF(Q$50&lt;3,1,0)</f>
        <v>1</v>
      </c>
      <c r="S49" s="194"/>
      <c r="T49" s="194">
        <f t="shared" ref="T49:V49" si="143">IF(S$50&lt;3,1,0)</f>
        <v>1</v>
      </c>
      <c r="U49" s="194"/>
      <c r="V49" s="194">
        <f t="shared" si="143"/>
        <v>1</v>
      </c>
      <c r="W49" s="131"/>
      <c r="X49" s="135"/>
    </row>
    <row r="50" spans="1:25">
      <c r="A50" s="182" t="s">
        <v>109</v>
      </c>
      <c r="B50" s="188">
        <v>6</v>
      </c>
      <c r="C50" s="184">
        <f>+C43+C44+C45+C47+C48+C49</f>
        <v>0</v>
      </c>
      <c r="D50" s="184">
        <f t="shared" ref="D50:V50" si="144">+D43+D44+D45+D47+D48+D49</f>
        <v>6</v>
      </c>
      <c r="E50" s="184">
        <f t="shared" si="144"/>
        <v>0</v>
      </c>
      <c r="F50" s="184">
        <f t="shared" si="144"/>
        <v>6</v>
      </c>
      <c r="G50" s="184">
        <f t="shared" si="144"/>
        <v>0</v>
      </c>
      <c r="H50" s="184">
        <f t="shared" si="144"/>
        <v>6</v>
      </c>
      <c r="I50" s="184">
        <f t="shared" si="144"/>
        <v>0</v>
      </c>
      <c r="J50" s="184">
        <f t="shared" si="144"/>
        <v>6</v>
      </c>
      <c r="K50" s="184">
        <f t="shared" si="144"/>
        <v>0</v>
      </c>
      <c r="L50" s="184">
        <f t="shared" si="144"/>
        <v>6</v>
      </c>
      <c r="M50" s="184">
        <f t="shared" si="144"/>
        <v>0</v>
      </c>
      <c r="N50" s="184">
        <f t="shared" si="144"/>
        <v>6</v>
      </c>
      <c r="O50" s="184">
        <f t="shared" si="144"/>
        <v>0</v>
      </c>
      <c r="P50" s="184">
        <f t="shared" si="144"/>
        <v>6</v>
      </c>
      <c r="Q50" s="184">
        <f t="shared" si="144"/>
        <v>0</v>
      </c>
      <c r="R50" s="184">
        <f t="shared" si="144"/>
        <v>6</v>
      </c>
      <c r="S50" s="184">
        <f t="shared" si="144"/>
        <v>0</v>
      </c>
      <c r="T50" s="184">
        <f t="shared" si="144"/>
        <v>6</v>
      </c>
      <c r="U50" s="184">
        <f t="shared" si="144"/>
        <v>0</v>
      </c>
      <c r="V50" s="184">
        <f t="shared" si="144"/>
        <v>6</v>
      </c>
      <c r="W50" s="212"/>
      <c r="X50" s="135"/>
      <c r="Y50" s="262"/>
    </row>
    <row r="51" spans="1:25">
      <c r="A51" s="253" t="s">
        <v>230</v>
      </c>
      <c r="B51" s="254" t="s">
        <v>231</v>
      </c>
      <c r="C51" s="444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6"/>
      <c r="X51" s="135"/>
    </row>
    <row r="52" spans="1:25">
      <c r="A52" s="263" t="s">
        <v>145</v>
      </c>
      <c r="B52" s="264"/>
      <c r="C52" s="266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8"/>
      <c r="X52" s="135"/>
    </row>
    <row r="53" spans="1:25">
      <c r="A53" s="265" t="s">
        <v>146</v>
      </c>
      <c r="B53" s="252">
        <v>1</v>
      </c>
      <c r="C53" s="194"/>
      <c r="D53" s="194">
        <f>IF(C$58&lt;5,1,0)</f>
        <v>1</v>
      </c>
      <c r="E53" s="194"/>
      <c r="F53" s="194">
        <f>IF(E$58&lt;5,1,0)</f>
        <v>1</v>
      </c>
      <c r="G53" s="194"/>
      <c r="H53" s="194">
        <f>IF(G$58&lt;5,1,0)</f>
        <v>1</v>
      </c>
      <c r="I53" s="194"/>
      <c r="J53" s="194">
        <f>IF(I$58&lt;5,1,0)</f>
        <v>1</v>
      </c>
      <c r="K53" s="194"/>
      <c r="L53" s="194">
        <f>IF(K$58&lt;5,1,0)</f>
        <v>1</v>
      </c>
      <c r="M53" s="194"/>
      <c r="N53" s="194">
        <f>IF(M$58&lt;5,1,0)</f>
        <v>1</v>
      </c>
      <c r="O53" s="194"/>
      <c r="P53" s="194">
        <f>IF(O$58&lt;5,1,0)</f>
        <v>1</v>
      </c>
      <c r="Q53" s="194"/>
      <c r="R53" s="194">
        <f>IF(Q$58&lt;5,1,0)</f>
        <v>1</v>
      </c>
      <c r="S53" s="194"/>
      <c r="T53" s="194">
        <f>IF(S$58&lt;5,1,0)</f>
        <v>1</v>
      </c>
      <c r="U53" s="194"/>
      <c r="V53" s="194">
        <f>IF(U$58&lt;5,1,0)</f>
        <v>1</v>
      </c>
      <c r="W53" s="131"/>
      <c r="X53" s="135"/>
    </row>
    <row r="54" spans="1:25">
      <c r="A54" s="265" t="s">
        <v>147</v>
      </c>
      <c r="B54" s="252">
        <v>1</v>
      </c>
      <c r="C54" s="194"/>
      <c r="D54" s="194">
        <f t="shared" ref="D54:D56" si="145">IF(C$58&lt;5,1,0)</f>
        <v>1</v>
      </c>
      <c r="E54" s="194"/>
      <c r="F54" s="194">
        <f t="shared" ref="F54:F56" si="146">IF(E$58&lt;5,1,0)</f>
        <v>1</v>
      </c>
      <c r="G54" s="194"/>
      <c r="H54" s="194">
        <f t="shared" ref="H54:H56" si="147">IF(G$58&lt;5,1,0)</f>
        <v>1</v>
      </c>
      <c r="I54" s="194"/>
      <c r="J54" s="194">
        <f t="shared" ref="J54:J55" si="148">IF(I$58&lt;5,1,0)</f>
        <v>1</v>
      </c>
      <c r="K54" s="194"/>
      <c r="L54" s="194">
        <f t="shared" ref="L54:L55" si="149">IF(K$58&lt;5,1,0)</f>
        <v>1</v>
      </c>
      <c r="M54" s="194"/>
      <c r="N54" s="194">
        <f t="shared" ref="N54:N56" si="150">IF(M$58&lt;5,1,0)</f>
        <v>1</v>
      </c>
      <c r="O54" s="194"/>
      <c r="P54" s="194">
        <f t="shared" ref="P54:P56" si="151">IF(O$58&lt;5,1,0)</f>
        <v>1</v>
      </c>
      <c r="Q54" s="194"/>
      <c r="R54" s="194">
        <f t="shared" ref="R54:R56" si="152">IF(Q$58&lt;5,1,0)</f>
        <v>1</v>
      </c>
      <c r="S54" s="194"/>
      <c r="T54" s="194">
        <f t="shared" ref="T54:T56" si="153">IF(S$58&lt;5,1,0)</f>
        <v>1</v>
      </c>
      <c r="U54" s="194"/>
      <c r="V54" s="194">
        <f t="shared" ref="V54:V56" si="154">IF(U$58&lt;5,1,0)</f>
        <v>1</v>
      </c>
      <c r="W54" s="131"/>
      <c r="X54" s="135"/>
    </row>
    <row r="55" spans="1:25">
      <c r="A55" s="265" t="s">
        <v>148</v>
      </c>
      <c r="B55" s="252">
        <v>3</v>
      </c>
      <c r="C55" s="194"/>
      <c r="D55" s="194">
        <f t="shared" si="145"/>
        <v>1</v>
      </c>
      <c r="E55" s="194"/>
      <c r="F55" s="194">
        <f t="shared" si="146"/>
        <v>1</v>
      </c>
      <c r="G55" s="194"/>
      <c r="H55" s="194">
        <f t="shared" si="147"/>
        <v>1</v>
      </c>
      <c r="I55" s="194"/>
      <c r="J55" s="194">
        <f t="shared" si="148"/>
        <v>1</v>
      </c>
      <c r="K55" s="194"/>
      <c r="L55" s="194">
        <f t="shared" si="149"/>
        <v>1</v>
      </c>
      <c r="M55" s="194"/>
      <c r="N55" s="194">
        <f t="shared" si="150"/>
        <v>1</v>
      </c>
      <c r="O55" s="194"/>
      <c r="P55" s="194">
        <f t="shared" si="151"/>
        <v>1</v>
      </c>
      <c r="Q55" s="194"/>
      <c r="R55" s="194">
        <f t="shared" si="152"/>
        <v>1</v>
      </c>
      <c r="S55" s="194"/>
      <c r="T55" s="194">
        <f t="shared" si="153"/>
        <v>1</v>
      </c>
      <c r="U55" s="194"/>
      <c r="V55" s="194">
        <f t="shared" si="154"/>
        <v>1</v>
      </c>
      <c r="W55" s="131"/>
      <c r="X55" s="135"/>
    </row>
    <row r="56" spans="1:25">
      <c r="A56" s="265" t="s">
        <v>149</v>
      </c>
      <c r="B56" s="252">
        <v>1</v>
      </c>
      <c r="C56" s="194"/>
      <c r="D56" s="194">
        <f t="shared" si="145"/>
        <v>1</v>
      </c>
      <c r="E56" s="194"/>
      <c r="F56" s="194">
        <f t="shared" si="146"/>
        <v>1</v>
      </c>
      <c r="G56" s="194"/>
      <c r="H56" s="194">
        <f t="shared" si="147"/>
        <v>1</v>
      </c>
      <c r="I56" s="194"/>
      <c r="J56" s="194">
        <f>IF(I$58&lt;5,1,0)</f>
        <v>1</v>
      </c>
      <c r="K56" s="194"/>
      <c r="L56" s="194">
        <f>IF(K$58&lt;5,1,0)</f>
        <v>1</v>
      </c>
      <c r="M56" s="194"/>
      <c r="N56" s="194">
        <f t="shared" si="150"/>
        <v>1</v>
      </c>
      <c r="O56" s="194"/>
      <c r="P56" s="194">
        <f t="shared" si="151"/>
        <v>1</v>
      </c>
      <c r="Q56" s="194"/>
      <c r="R56" s="194">
        <f t="shared" si="152"/>
        <v>1</v>
      </c>
      <c r="S56" s="194"/>
      <c r="T56" s="194">
        <f t="shared" si="153"/>
        <v>1</v>
      </c>
      <c r="U56" s="194"/>
      <c r="V56" s="194">
        <f t="shared" si="154"/>
        <v>1</v>
      </c>
      <c r="W56" s="131"/>
      <c r="X56" s="135"/>
    </row>
    <row r="57" spans="1:25">
      <c r="A57" s="256" t="s">
        <v>150</v>
      </c>
      <c r="B57" s="252" t="s">
        <v>151</v>
      </c>
      <c r="C57" s="194"/>
      <c r="D57" s="194">
        <f>IF(C$57&lt;2,1,0)</f>
        <v>1</v>
      </c>
      <c r="E57" s="194"/>
      <c r="F57" s="194">
        <f t="shared" ref="F57" si="155">IF(E$57&lt;2,1,0)</f>
        <v>1</v>
      </c>
      <c r="G57" s="194"/>
      <c r="H57" s="194">
        <f t="shared" ref="H57" si="156">IF(G$57&lt;2,1,0)</f>
        <v>1</v>
      </c>
      <c r="I57" s="194"/>
      <c r="J57" s="194">
        <f t="shared" ref="J57" si="157">IF(I$57&lt;2,1,0)</f>
        <v>1</v>
      </c>
      <c r="K57" s="194"/>
      <c r="L57" s="194">
        <f t="shared" ref="L57" si="158">IF(K$57&lt;2,1,0)</f>
        <v>1</v>
      </c>
      <c r="M57" s="194"/>
      <c r="N57" s="194">
        <f t="shared" ref="N57" si="159">IF(M$57&lt;2,1,0)</f>
        <v>1</v>
      </c>
      <c r="O57" s="194"/>
      <c r="P57" s="194">
        <f t="shared" ref="P57" si="160">IF(O$57&lt;2,1,0)</f>
        <v>1</v>
      </c>
      <c r="Q57" s="194"/>
      <c r="R57" s="194">
        <f t="shared" ref="R57" si="161">IF(Q$57&lt;2,1,0)</f>
        <v>1</v>
      </c>
      <c r="S57" s="194"/>
      <c r="T57" s="194">
        <f t="shared" ref="T57" si="162">IF(S$57&lt;2,1,0)</f>
        <v>1</v>
      </c>
      <c r="U57" s="194"/>
      <c r="V57" s="194">
        <f t="shared" ref="V57" si="163">IF(U$57&lt;2,1,0)</f>
        <v>1</v>
      </c>
      <c r="W57" s="131"/>
      <c r="X57" s="135"/>
    </row>
    <row r="58" spans="1:25">
      <c r="A58" s="182" t="s">
        <v>109</v>
      </c>
      <c r="B58" s="188">
        <v>8</v>
      </c>
      <c r="C58" s="184">
        <f>+C53+C54+C55+C56+C57</f>
        <v>0</v>
      </c>
      <c r="D58" s="184">
        <f t="shared" ref="D58:V58" si="164">+D53+D54+D55+D56+D57</f>
        <v>5</v>
      </c>
      <c r="E58" s="184">
        <f t="shared" si="164"/>
        <v>0</v>
      </c>
      <c r="F58" s="184">
        <f t="shared" si="164"/>
        <v>5</v>
      </c>
      <c r="G58" s="184">
        <f t="shared" si="164"/>
        <v>0</v>
      </c>
      <c r="H58" s="184">
        <f t="shared" si="164"/>
        <v>5</v>
      </c>
      <c r="I58" s="184">
        <f t="shared" si="164"/>
        <v>0</v>
      </c>
      <c r="J58" s="184">
        <f t="shared" si="164"/>
        <v>5</v>
      </c>
      <c r="K58" s="184">
        <f t="shared" si="164"/>
        <v>0</v>
      </c>
      <c r="L58" s="184">
        <f t="shared" si="164"/>
        <v>5</v>
      </c>
      <c r="M58" s="184">
        <f t="shared" si="164"/>
        <v>0</v>
      </c>
      <c r="N58" s="184">
        <f t="shared" si="164"/>
        <v>5</v>
      </c>
      <c r="O58" s="184">
        <f t="shared" si="164"/>
        <v>0</v>
      </c>
      <c r="P58" s="184">
        <f t="shared" si="164"/>
        <v>5</v>
      </c>
      <c r="Q58" s="184">
        <f t="shared" si="164"/>
        <v>0</v>
      </c>
      <c r="R58" s="184">
        <f t="shared" si="164"/>
        <v>5</v>
      </c>
      <c r="S58" s="184">
        <f t="shared" si="164"/>
        <v>0</v>
      </c>
      <c r="T58" s="184">
        <f t="shared" si="164"/>
        <v>5</v>
      </c>
      <c r="U58" s="184">
        <f t="shared" si="164"/>
        <v>0</v>
      </c>
      <c r="V58" s="184">
        <f t="shared" si="164"/>
        <v>5</v>
      </c>
      <c r="W58" s="212"/>
      <c r="X58" s="135"/>
    </row>
    <row r="59" spans="1:25">
      <c r="A59" s="253" t="s">
        <v>154</v>
      </c>
      <c r="B59" s="254" t="s">
        <v>234</v>
      </c>
      <c r="C59" s="444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6"/>
      <c r="X59" s="135"/>
    </row>
    <row r="60" spans="1:25">
      <c r="A60" s="256" t="s">
        <v>152</v>
      </c>
      <c r="B60" s="252">
        <v>1</v>
      </c>
      <c r="C60" s="194"/>
      <c r="D60" s="194">
        <f>IF(C$75&lt;8,1,0)</f>
        <v>1</v>
      </c>
      <c r="E60" s="194"/>
      <c r="F60" s="194">
        <f>IF(E$75&lt;8,1,0)</f>
        <v>1</v>
      </c>
      <c r="G60" s="194"/>
      <c r="H60" s="194">
        <f>IF(G$75&lt;8,1,0)</f>
        <v>1</v>
      </c>
      <c r="I60" s="194"/>
      <c r="J60" s="194">
        <f>IF(I$75&lt;8,1,0)</f>
        <v>1</v>
      </c>
      <c r="K60" s="194"/>
      <c r="L60" s="194">
        <f>IF(K$75&lt;8,1,0)</f>
        <v>1</v>
      </c>
      <c r="M60" s="194"/>
      <c r="N60" s="194">
        <f>IF(M$75&lt;8,1,0)</f>
        <v>1</v>
      </c>
      <c r="O60" s="194"/>
      <c r="P60" s="194">
        <f>IF(O$75&lt;8,1,0)</f>
        <v>1</v>
      </c>
      <c r="Q60" s="194"/>
      <c r="R60" s="194">
        <f>IF(Q$75&lt;8,1,0)</f>
        <v>1</v>
      </c>
      <c r="S60" s="194"/>
      <c r="T60" s="194">
        <f>IF(S$75&lt;8,1,0)</f>
        <v>1</v>
      </c>
      <c r="U60" s="194"/>
      <c r="V60" s="194">
        <f>IF(U$75&lt;8,1,0)</f>
        <v>1</v>
      </c>
      <c r="W60" s="131"/>
      <c r="X60" s="135"/>
    </row>
    <row r="61" spans="1:25">
      <c r="A61" s="256" t="s">
        <v>153</v>
      </c>
      <c r="B61" s="252">
        <v>1</v>
      </c>
      <c r="C61" s="194"/>
      <c r="D61" s="194">
        <f>IF(C$75&lt;8,1,0)</f>
        <v>1</v>
      </c>
      <c r="E61" s="194"/>
      <c r="F61" s="194">
        <f>IF(E$75&lt;8,1,0)</f>
        <v>1</v>
      </c>
      <c r="G61" s="194"/>
      <c r="H61" s="194">
        <f>IF(G$75&lt;8,1,0)</f>
        <v>1</v>
      </c>
      <c r="I61" s="194"/>
      <c r="J61" s="194">
        <f>IF(I$75&lt;8,1,0)</f>
        <v>1</v>
      </c>
      <c r="K61" s="194"/>
      <c r="L61" s="194">
        <f>IF(K$75&lt;8,1,0)</f>
        <v>1</v>
      </c>
      <c r="M61" s="194"/>
      <c r="N61" s="194">
        <f>IF(M$75&lt;8,1,0)</f>
        <v>1</v>
      </c>
      <c r="O61" s="194"/>
      <c r="P61" s="194">
        <f>IF(O$75&lt;8,1,0)</f>
        <v>1</v>
      </c>
      <c r="Q61" s="194"/>
      <c r="R61" s="194">
        <f>IF(Q$75&lt;8,1,0)</f>
        <v>1</v>
      </c>
      <c r="S61" s="194"/>
      <c r="T61" s="194">
        <f>IF(S$75&lt;8,1,0)</f>
        <v>1</v>
      </c>
      <c r="U61" s="194"/>
      <c r="V61" s="194">
        <f>IF(U$75&lt;8,1,0)</f>
        <v>1</v>
      </c>
      <c r="W61" s="131"/>
      <c r="X61" s="135"/>
    </row>
    <row r="62" spans="1:25" ht="24">
      <c r="A62" s="260" t="s">
        <v>155</v>
      </c>
      <c r="B62" s="264"/>
      <c r="C62" s="447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9"/>
      <c r="X62" s="135"/>
    </row>
    <row r="63" spans="1:25">
      <c r="A63" s="265" t="s">
        <v>167</v>
      </c>
      <c r="B63" s="252">
        <v>1</v>
      </c>
      <c r="C63" s="194"/>
      <c r="D63" s="194">
        <f>IF(C$75&lt;8,1,0)</f>
        <v>1</v>
      </c>
      <c r="E63" s="194"/>
      <c r="F63" s="194">
        <f>IF(E$75&lt;8,1,0)</f>
        <v>1</v>
      </c>
      <c r="G63" s="194"/>
      <c r="H63" s="194">
        <f>IF(G$75&lt;8,1,0)</f>
        <v>1</v>
      </c>
      <c r="I63" s="194"/>
      <c r="J63" s="194">
        <f>IF(I$75&lt;8,1,0)</f>
        <v>1</v>
      </c>
      <c r="K63" s="194"/>
      <c r="L63" s="194">
        <f>IF(K$75&lt;8,1,0)</f>
        <v>1</v>
      </c>
      <c r="M63" s="194"/>
      <c r="N63" s="194">
        <f>IF(M$75&lt;8,1,0)</f>
        <v>1</v>
      </c>
      <c r="O63" s="194"/>
      <c r="P63" s="194">
        <f>IF(O$75&lt;8,1,0)</f>
        <v>1</v>
      </c>
      <c r="Q63" s="194"/>
      <c r="R63" s="194">
        <f>IF(Q$75&lt;8,1,0)</f>
        <v>1</v>
      </c>
      <c r="S63" s="194"/>
      <c r="T63" s="194">
        <f>IF(S$75&lt;8,1,0)</f>
        <v>1</v>
      </c>
      <c r="U63" s="194"/>
      <c r="V63" s="194">
        <f>IF(U$75&lt;8,1,0)</f>
        <v>1</v>
      </c>
      <c r="W63" s="131"/>
      <c r="X63" s="135"/>
    </row>
    <row r="64" spans="1:25">
      <c r="A64" s="265" t="s">
        <v>166</v>
      </c>
      <c r="B64" s="252">
        <v>1</v>
      </c>
      <c r="C64" s="194"/>
      <c r="D64" s="194">
        <f t="shared" ref="D64:D74" si="165">IF(C$75&lt;8,1,0)</f>
        <v>1</v>
      </c>
      <c r="E64" s="194"/>
      <c r="F64" s="194">
        <f t="shared" ref="F64:F74" si="166">IF(E$75&lt;8,1,0)</f>
        <v>1</v>
      </c>
      <c r="G64" s="194"/>
      <c r="H64" s="194">
        <f t="shared" ref="H64:H74" si="167">IF(G$75&lt;8,1,0)</f>
        <v>1</v>
      </c>
      <c r="I64" s="194"/>
      <c r="J64" s="194">
        <f t="shared" ref="J64:J74" si="168">IF(I$75&lt;8,1,0)</f>
        <v>1</v>
      </c>
      <c r="K64" s="194"/>
      <c r="L64" s="194">
        <f t="shared" ref="L64:L74" si="169">IF(K$75&lt;8,1,0)</f>
        <v>1</v>
      </c>
      <c r="M64" s="194"/>
      <c r="N64" s="194">
        <f t="shared" ref="N64:N74" si="170">IF(M$75&lt;8,1,0)</f>
        <v>1</v>
      </c>
      <c r="O64" s="194"/>
      <c r="P64" s="194">
        <f t="shared" ref="P64:P74" si="171">IF(O$75&lt;8,1,0)</f>
        <v>1</v>
      </c>
      <c r="Q64" s="194"/>
      <c r="R64" s="194">
        <f t="shared" ref="R64:R74" si="172">IF(Q$75&lt;8,1,0)</f>
        <v>1</v>
      </c>
      <c r="S64" s="194"/>
      <c r="T64" s="194">
        <f t="shared" ref="T64:T74" si="173">IF(S$75&lt;8,1,0)</f>
        <v>1</v>
      </c>
      <c r="U64" s="194"/>
      <c r="V64" s="194">
        <f t="shared" ref="V64:V74" si="174">IF(U$75&lt;8,1,0)</f>
        <v>1</v>
      </c>
      <c r="W64" s="131"/>
      <c r="X64" s="135"/>
    </row>
    <row r="65" spans="1:25">
      <c r="A65" s="265" t="s">
        <v>165</v>
      </c>
      <c r="B65" s="252">
        <v>1</v>
      </c>
      <c r="C65" s="194"/>
      <c r="D65" s="194">
        <f t="shared" si="165"/>
        <v>1</v>
      </c>
      <c r="E65" s="194"/>
      <c r="F65" s="194">
        <f t="shared" si="166"/>
        <v>1</v>
      </c>
      <c r="G65" s="194"/>
      <c r="H65" s="194">
        <f t="shared" si="167"/>
        <v>1</v>
      </c>
      <c r="I65" s="194"/>
      <c r="J65" s="194">
        <f t="shared" si="168"/>
        <v>1</v>
      </c>
      <c r="K65" s="194"/>
      <c r="L65" s="194">
        <f t="shared" si="169"/>
        <v>1</v>
      </c>
      <c r="M65" s="194"/>
      <c r="N65" s="194">
        <f t="shared" si="170"/>
        <v>1</v>
      </c>
      <c r="O65" s="194"/>
      <c r="P65" s="194">
        <f t="shared" si="171"/>
        <v>1</v>
      </c>
      <c r="Q65" s="194"/>
      <c r="R65" s="194">
        <f t="shared" si="172"/>
        <v>1</v>
      </c>
      <c r="S65" s="194"/>
      <c r="T65" s="194">
        <f t="shared" si="173"/>
        <v>1</v>
      </c>
      <c r="U65" s="194"/>
      <c r="V65" s="194">
        <f t="shared" si="174"/>
        <v>1</v>
      </c>
      <c r="W65" s="131"/>
      <c r="X65" s="135"/>
    </row>
    <row r="66" spans="1:25">
      <c r="A66" s="265" t="s">
        <v>164</v>
      </c>
      <c r="B66" s="252">
        <v>1</v>
      </c>
      <c r="C66" s="194"/>
      <c r="D66" s="194">
        <f t="shared" si="165"/>
        <v>1</v>
      </c>
      <c r="E66" s="194"/>
      <c r="F66" s="194">
        <f t="shared" si="166"/>
        <v>1</v>
      </c>
      <c r="G66" s="194"/>
      <c r="H66" s="194">
        <f t="shared" si="167"/>
        <v>1</v>
      </c>
      <c r="I66" s="194"/>
      <c r="J66" s="194">
        <f t="shared" si="168"/>
        <v>1</v>
      </c>
      <c r="K66" s="194"/>
      <c r="L66" s="194">
        <f t="shared" si="169"/>
        <v>1</v>
      </c>
      <c r="M66" s="194"/>
      <c r="N66" s="194">
        <f t="shared" si="170"/>
        <v>1</v>
      </c>
      <c r="O66" s="194"/>
      <c r="P66" s="194">
        <f t="shared" si="171"/>
        <v>1</v>
      </c>
      <c r="Q66" s="194"/>
      <c r="R66" s="194">
        <f t="shared" si="172"/>
        <v>1</v>
      </c>
      <c r="S66" s="194"/>
      <c r="T66" s="194">
        <f t="shared" si="173"/>
        <v>1</v>
      </c>
      <c r="U66" s="194"/>
      <c r="V66" s="194">
        <f t="shared" si="174"/>
        <v>1</v>
      </c>
      <c r="W66" s="131"/>
      <c r="X66" s="135"/>
    </row>
    <row r="67" spans="1:25">
      <c r="A67" s="265" t="s">
        <v>163</v>
      </c>
      <c r="B67" s="252">
        <v>1</v>
      </c>
      <c r="C67" s="194"/>
      <c r="D67" s="194">
        <f t="shared" si="165"/>
        <v>1</v>
      </c>
      <c r="E67" s="194"/>
      <c r="F67" s="194">
        <f t="shared" si="166"/>
        <v>1</v>
      </c>
      <c r="G67" s="194"/>
      <c r="H67" s="194">
        <f t="shared" si="167"/>
        <v>1</v>
      </c>
      <c r="I67" s="194"/>
      <c r="J67" s="194">
        <f t="shared" si="168"/>
        <v>1</v>
      </c>
      <c r="K67" s="194"/>
      <c r="L67" s="194">
        <f t="shared" si="169"/>
        <v>1</v>
      </c>
      <c r="M67" s="194"/>
      <c r="N67" s="194">
        <f t="shared" si="170"/>
        <v>1</v>
      </c>
      <c r="O67" s="194"/>
      <c r="P67" s="194">
        <f t="shared" si="171"/>
        <v>1</v>
      </c>
      <c r="Q67" s="194"/>
      <c r="R67" s="194">
        <f t="shared" si="172"/>
        <v>1</v>
      </c>
      <c r="S67" s="194"/>
      <c r="T67" s="194">
        <f t="shared" si="173"/>
        <v>1</v>
      </c>
      <c r="U67" s="194"/>
      <c r="V67" s="194">
        <f t="shared" si="174"/>
        <v>1</v>
      </c>
      <c r="W67" s="131"/>
      <c r="X67" s="135"/>
    </row>
    <row r="68" spans="1:25">
      <c r="A68" s="265" t="s">
        <v>162</v>
      </c>
      <c r="B68" s="252">
        <v>1</v>
      </c>
      <c r="C68" s="194"/>
      <c r="D68" s="194">
        <f t="shared" si="165"/>
        <v>1</v>
      </c>
      <c r="E68" s="194"/>
      <c r="F68" s="194">
        <f t="shared" si="166"/>
        <v>1</v>
      </c>
      <c r="G68" s="194"/>
      <c r="H68" s="194">
        <f t="shared" si="167"/>
        <v>1</v>
      </c>
      <c r="I68" s="194"/>
      <c r="J68" s="194">
        <f t="shared" si="168"/>
        <v>1</v>
      </c>
      <c r="K68" s="194"/>
      <c r="L68" s="194">
        <f t="shared" si="169"/>
        <v>1</v>
      </c>
      <c r="M68" s="194"/>
      <c r="N68" s="194">
        <f t="shared" si="170"/>
        <v>1</v>
      </c>
      <c r="O68" s="194"/>
      <c r="P68" s="194">
        <f t="shared" si="171"/>
        <v>1</v>
      </c>
      <c r="Q68" s="194"/>
      <c r="R68" s="194">
        <f t="shared" si="172"/>
        <v>1</v>
      </c>
      <c r="S68" s="194"/>
      <c r="T68" s="194">
        <f t="shared" si="173"/>
        <v>1</v>
      </c>
      <c r="U68" s="194"/>
      <c r="V68" s="194">
        <f t="shared" si="174"/>
        <v>1</v>
      </c>
      <c r="W68" s="131"/>
      <c r="X68" s="135"/>
    </row>
    <row r="69" spans="1:25">
      <c r="A69" s="265" t="s">
        <v>161</v>
      </c>
      <c r="B69" s="252">
        <v>1</v>
      </c>
      <c r="C69" s="194"/>
      <c r="D69" s="194">
        <f t="shared" si="165"/>
        <v>1</v>
      </c>
      <c r="E69" s="194"/>
      <c r="F69" s="194">
        <f t="shared" si="166"/>
        <v>1</v>
      </c>
      <c r="G69" s="194"/>
      <c r="H69" s="194">
        <f t="shared" si="167"/>
        <v>1</v>
      </c>
      <c r="I69" s="194"/>
      <c r="J69" s="194">
        <f t="shared" si="168"/>
        <v>1</v>
      </c>
      <c r="K69" s="194"/>
      <c r="L69" s="194">
        <f t="shared" si="169"/>
        <v>1</v>
      </c>
      <c r="M69" s="194"/>
      <c r="N69" s="194">
        <f t="shared" si="170"/>
        <v>1</v>
      </c>
      <c r="O69" s="194"/>
      <c r="P69" s="194">
        <f t="shared" si="171"/>
        <v>1</v>
      </c>
      <c r="Q69" s="194"/>
      <c r="R69" s="194">
        <f t="shared" si="172"/>
        <v>1</v>
      </c>
      <c r="S69" s="194"/>
      <c r="T69" s="194">
        <f t="shared" si="173"/>
        <v>1</v>
      </c>
      <c r="U69" s="194"/>
      <c r="V69" s="194">
        <f t="shared" si="174"/>
        <v>1</v>
      </c>
      <c r="W69" s="131"/>
      <c r="X69" s="135"/>
    </row>
    <row r="70" spans="1:25">
      <c r="A70" s="265" t="s">
        <v>160</v>
      </c>
      <c r="B70" s="252">
        <v>1</v>
      </c>
      <c r="C70" s="194"/>
      <c r="D70" s="194">
        <f t="shared" si="165"/>
        <v>1</v>
      </c>
      <c r="E70" s="194"/>
      <c r="F70" s="194">
        <f t="shared" si="166"/>
        <v>1</v>
      </c>
      <c r="G70" s="194"/>
      <c r="H70" s="194">
        <f t="shared" si="167"/>
        <v>1</v>
      </c>
      <c r="I70" s="194"/>
      <c r="J70" s="194">
        <f t="shared" si="168"/>
        <v>1</v>
      </c>
      <c r="K70" s="194"/>
      <c r="L70" s="194">
        <f t="shared" si="169"/>
        <v>1</v>
      </c>
      <c r="M70" s="194"/>
      <c r="N70" s="194">
        <f t="shared" si="170"/>
        <v>1</v>
      </c>
      <c r="O70" s="194"/>
      <c r="P70" s="194">
        <f t="shared" si="171"/>
        <v>1</v>
      </c>
      <c r="Q70" s="194"/>
      <c r="R70" s="194">
        <f t="shared" si="172"/>
        <v>1</v>
      </c>
      <c r="S70" s="194"/>
      <c r="T70" s="194">
        <f t="shared" si="173"/>
        <v>1</v>
      </c>
      <c r="U70" s="194"/>
      <c r="V70" s="194">
        <f t="shared" si="174"/>
        <v>1</v>
      </c>
      <c r="W70" s="131"/>
      <c r="X70" s="135"/>
    </row>
    <row r="71" spans="1:25">
      <c r="A71" s="265" t="s">
        <v>159</v>
      </c>
      <c r="B71" s="252">
        <v>1</v>
      </c>
      <c r="C71" s="194"/>
      <c r="D71" s="194">
        <f t="shared" si="165"/>
        <v>1</v>
      </c>
      <c r="E71" s="194"/>
      <c r="F71" s="194">
        <f t="shared" si="166"/>
        <v>1</v>
      </c>
      <c r="G71" s="194"/>
      <c r="H71" s="194">
        <f t="shared" si="167"/>
        <v>1</v>
      </c>
      <c r="I71" s="194"/>
      <c r="J71" s="194">
        <f t="shared" si="168"/>
        <v>1</v>
      </c>
      <c r="K71" s="194"/>
      <c r="L71" s="194">
        <f t="shared" si="169"/>
        <v>1</v>
      </c>
      <c r="M71" s="194"/>
      <c r="N71" s="194">
        <f t="shared" si="170"/>
        <v>1</v>
      </c>
      <c r="O71" s="194"/>
      <c r="P71" s="194">
        <f t="shared" si="171"/>
        <v>1</v>
      </c>
      <c r="Q71" s="194"/>
      <c r="R71" s="194">
        <f t="shared" si="172"/>
        <v>1</v>
      </c>
      <c r="S71" s="194"/>
      <c r="T71" s="194">
        <f t="shared" si="173"/>
        <v>1</v>
      </c>
      <c r="U71" s="194"/>
      <c r="V71" s="194">
        <f t="shared" si="174"/>
        <v>1</v>
      </c>
      <c r="W71" s="131"/>
      <c r="X71" s="135"/>
    </row>
    <row r="72" spans="1:25" ht="24">
      <c r="A72" s="259" t="s">
        <v>158</v>
      </c>
      <c r="B72" s="252">
        <v>1</v>
      </c>
      <c r="C72" s="194"/>
      <c r="D72" s="194">
        <f t="shared" si="165"/>
        <v>1</v>
      </c>
      <c r="E72" s="194"/>
      <c r="F72" s="194">
        <f t="shared" si="166"/>
        <v>1</v>
      </c>
      <c r="G72" s="194"/>
      <c r="H72" s="194">
        <f t="shared" si="167"/>
        <v>1</v>
      </c>
      <c r="I72" s="194"/>
      <c r="J72" s="194">
        <f t="shared" si="168"/>
        <v>1</v>
      </c>
      <c r="K72" s="194"/>
      <c r="L72" s="194">
        <f t="shared" si="169"/>
        <v>1</v>
      </c>
      <c r="M72" s="194"/>
      <c r="N72" s="194">
        <f t="shared" si="170"/>
        <v>1</v>
      </c>
      <c r="O72" s="194"/>
      <c r="P72" s="194">
        <f t="shared" si="171"/>
        <v>1</v>
      </c>
      <c r="Q72" s="194"/>
      <c r="R72" s="194">
        <f t="shared" si="172"/>
        <v>1</v>
      </c>
      <c r="S72" s="194"/>
      <c r="T72" s="194">
        <f t="shared" si="173"/>
        <v>1</v>
      </c>
      <c r="U72" s="194"/>
      <c r="V72" s="194">
        <f t="shared" si="174"/>
        <v>1</v>
      </c>
      <c r="W72" s="131"/>
      <c r="X72" s="135"/>
    </row>
    <row r="73" spans="1:25">
      <c r="A73" s="265" t="s">
        <v>157</v>
      </c>
      <c r="B73" s="252">
        <v>1</v>
      </c>
      <c r="C73" s="194"/>
      <c r="D73" s="194">
        <f t="shared" si="165"/>
        <v>1</v>
      </c>
      <c r="E73" s="194"/>
      <c r="F73" s="194">
        <f t="shared" si="166"/>
        <v>1</v>
      </c>
      <c r="G73" s="194"/>
      <c r="H73" s="194">
        <f t="shared" si="167"/>
        <v>1</v>
      </c>
      <c r="I73" s="194"/>
      <c r="J73" s="194">
        <f t="shared" si="168"/>
        <v>1</v>
      </c>
      <c r="K73" s="194"/>
      <c r="L73" s="194">
        <f t="shared" si="169"/>
        <v>1</v>
      </c>
      <c r="M73" s="194"/>
      <c r="N73" s="194">
        <f t="shared" si="170"/>
        <v>1</v>
      </c>
      <c r="O73" s="194"/>
      <c r="P73" s="194">
        <f t="shared" si="171"/>
        <v>1</v>
      </c>
      <c r="Q73" s="194"/>
      <c r="R73" s="194">
        <f t="shared" si="172"/>
        <v>1</v>
      </c>
      <c r="S73" s="194"/>
      <c r="T73" s="194">
        <f t="shared" si="173"/>
        <v>1</v>
      </c>
      <c r="U73" s="194"/>
      <c r="V73" s="194">
        <f t="shared" si="174"/>
        <v>1</v>
      </c>
      <c r="W73" s="131"/>
      <c r="X73" s="135"/>
    </row>
    <row r="74" spans="1:25">
      <c r="A74" s="269" t="s">
        <v>156</v>
      </c>
      <c r="B74" s="252">
        <v>1</v>
      </c>
      <c r="C74" s="194"/>
      <c r="D74" s="194">
        <f t="shared" si="165"/>
        <v>1</v>
      </c>
      <c r="E74" s="194"/>
      <c r="F74" s="194">
        <f t="shared" si="166"/>
        <v>1</v>
      </c>
      <c r="G74" s="194"/>
      <c r="H74" s="194">
        <f t="shared" si="167"/>
        <v>1</v>
      </c>
      <c r="I74" s="194"/>
      <c r="J74" s="194">
        <f t="shared" si="168"/>
        <v>1</v>
      </c>
      <c r="K74" s="194"/>
      <c r="L74" s="194">
        <f t="shared" si="169"/>
        <v>1</v>
      </c>
      <c r="M74" s="194"/>
      <c r="N74" s="194">
        <f t="shared" si="170"/>
        <v>1</v>
      </c>
      <c r="O74" s="194"/>
      <c r="P74" s="194">
        <f t="shared" si="171"/>
        <v>1</v>
      </c>
      <c r="Q74" s="194"/>
      <c r="R74" s="194">
        <f t="shared" si="172"/>
        <v>1</v>
      </c>
      <c r="S74" s="194"/>
      <c r="T74" s="194">
        <f t="shared" si="173"/>
        <v>1</v>
      </c>
      <c r="U74" s="194"/>
      <c r="V74" s="194">
        <f t="shared" si="174"/>
        <v>1</v>
      </c>
      <c r="W74" s="131"/>
      <c r="X74" s="135"/>
    </row>
    <row r="75" spans="1:25">
      <c r="A75" s="182" t="s">
        <v>109</v>
      </c>
      <c r="B75" s="188">
        <v>14</v>
      </c>
      <c r="C75" s="184">
        <f t="shared" ref="C75:V75" si="175">+C60+C61+C63+C64+C65+C66+C67+C68+C69+C70+C71+C72+C73+C74</f>
        <v>0</v>
      </c>
      <c r="D75" s="184">
        <f t="shared" si="175"/>
        <v>14</v>
      </c>
      <c r="E75" s="184">
        <f t="shared" si="175"/>
        <v>0</v>
      </c>
      <c r="F75" s="184">
        <f t="shared" si="175"/>
        <v>14</v>
      </c>
      <c r="G75" s="184">
        <f t="shared" si="175"/>
        <v>0</v>
      </c>
      <c r="H75" s="184">
        <f t="shared" si="175"/>
        <v>14</v>
      </c>
      <c r="I75" s="184">
        <f t="shared" si="175"/>
        <v>0</v>
      </c>
      <c r="J75" s="184">
        <f t="shared" si="175"/>
        <v>14</v>
      </c>
      <c r="K75" s="184">
        <f t="shared" si="175"/>
        <v>0</v>
      </c>
      <c r="L75" s="184">
        <f t="shared" si="175"/>
        <v>14</v>
      </c>
      <c r="M75" s="184">
        <f t="shared" si="175"/>
        <v>0</v>
      </c>
      <c r="N75" s="184">
        <f t="shared" si="175"/>
        <v>14</v>
      </c>
      <c r="O75" s="184">
        <f t="shared" si="175"/>
        <v>0</v>
      </c>
      <c r="P75" s="184">
        <f t="shared" si="175"/>
        <v>14</v>
      </c>
      <c r="Q75" s="184">
        <f t="shared" si="175"/>
        <v>0</v>
      </c>
      <c r="R75" s="184">
        <f t="shared" si="175"/>
        <v>14</v>
      </c>
      <c r="S75" s="184">
        <f t="shared" si="175"/>
        <v>0</v>
      </c>
      <c r="T75" s="184">
        <f t="shared" si="175"/>
        <v>14</v>
      </c>
      <c r="U75" s="184">
        <f t="shared" si="175"/>
        <v>0</v>
      </c>
      <c r="V75" s="184">
        <f t="shared" si="175"/>
        <v>14</v>
      </c>
      <c r="W75" s="212"/>
      <c r="X75" s="135"/>
    </row>
    <row r="76" spans="1:25" ht="13" thickBot="1">
      <c r="A76" s="183"/>
      <c r="B76" s="190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31"/>
      <c r="X76" s="135"/>
    </row>
    <row r="77" spans="1:25" ht="19">
      <c r="A77" s="138"/>
      <c r="B77" s="186" t="s">
        <v>61</v>
      </c>
      <c r="C77" s="134" t="s">
        <v>99</v>
      </c>
      <c r="D77" s="134"/>
      <c r="E77" s="134" t="s">
        <v>100</v>
      </c>
      <c r="F77" s="134"/>
      <c r="G77" s="134" t="s">
        <v>101</v>
      </c>
      <c r="H77" s="134"/>
      <c r="I77" s="134" t="s">
        <v>102</v>
      </c>
      <c r="J77" s="134"/>
      <c r="K77" s="134" t="s">
        <v>103</v>
      </c>
      <c r="L77" s="134"/>
      <c r="M77" s="134" t="s">
        <v>104</v>
      </c>
      <c r="N77" s="134"/>
      <c r="O77" s="134" t="s">
        <v>105</v>
      </c>
      <c r="P77" s="134"/>
      <c r="Q77" s="134" t="s">
        <v>106</v>
      </c>
      <c r="R77" s="134"/>
      <c r="S77" s="134" t="s">
        <v>107</v>
      </c>
      <c r="T77" s="134"/>
      <c r="U77" s="134" t="s">
        <v>108</v>
      </c>
      <c r="V77" s="210"/>
      <c r="W77" s="212"/>
    </row>
    <row r="78" spans="1:25">
      <c r="A78" s="287" t="s">
        <v>168</v>
      </c>
      <c r="B78" s="286" t="s">
        <v>235</v>
      </c>
      <c r="C78" s="444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6"/>
      <c r="Y78" s="270"/>
    </row>
    <row r="79" spans="1:25">
      <c r="A79" s="256" t="s">
        <v>169</v>
      </c>
      <c r="B79" s="194" t="s">
        <v>125</v>
      </c>
      <c r="C79" s="194"/>
      <c r="D79" s="194">
        <f>IF(C$79&lt;1,1,0)</f>
        <v>1</v>
      </c>
      <c r="E79" s="194"/>
      <c r="F79" s="194">
        <f>IF(E$79&lt;1,1,0)</f>
        <v>1</v>
      </c>
      <c r="G79" s="194"/>
      <c r="H79" s="194">
        <f>IF(G$79&lt;1,1,0)</f>
        <v>1</v>
      </c>
      <c r="I79" s="194"/>
      <c r="J79" s="194">
        <f>IF(I$79&lt;1,1,0)</f>
        <v>1</v>
      </c>
      <c r="K79" s="194"/>
      <c r="L79" s="194">
        <f>IF(K$79&lt;1,1,0)</f>
        <v>1</v>
      </c>
      <c r="M79" s="194"/>
      <c r="N79" s="194">
        <f>IF(M$79&lt;1,1,0)</f>
        <v>1</v>
      </c>
      <c r="O79" s="194"/>
      <c r="P79" s="194">
        <f>IF(O$79&lt;1,1,0)</f>
        <v>1</v>
      </c>
      <c r="Q79" s="194"/>
      <c r="R79" s="194">
        <f>IF(Q$79&lt;1,1,0)</f>
        <v>1</v>
      </c>
      <c r="S79" s="194"/>
      <c r="T79" s="194">
        <f>IF(S$79&lt;1,1,0)</f>
        <v>1</v>
      </c>
      <c r="U79" s="194"/>
      <c r="V79" s="194">
        <f>IF(U$79&lt;1,1,0)</f>
        <v>1</v>
      </c>
      <c r="W79" s="131"/>
    </row>
    <row r="80" spans="1:25">
      <c r="A80" s="256" t="s">
        <v>170</v>
      </c>
      <c r="B80" s="194" t="s">
        <v>171</v>
      </c>
      <c r="C80" s="194"/>
      <c r="D80" s="194">
        <f>IF(C$80&lt;4,1,0)</f>
        <v>1</v>
      </c>
      <c r="E80" s="194"/>
      <c r="F80" s="194">
        <f>IF(E$80&lt;4,1,0)</f>
        <v>1</v>
      </c>
      <c r="G80" s="194"/>
      <c r="H80" s="194">
        <f>IF(G$80&lt;4,1,0)</f>
        <v>1</v>
      </c>
      <c r="I80" s="194"/>
      <c r="J80" s="194">
        <f>IF(I$80&lt;4,1,0)</f>
        <v>1</v>
      </c>
      <c r="K80" s="194"/>
      <c r="L80" s="194">
        <f>IF(K$80&lt;4,1,0)</f>
        <v>1</v>
      </c>
      <c r="M80" s="194"/>
      <c r="N80" s="194">
        <f>IF(M$80&lt;4,1,0)</f>
        <v>1</v>
      </c>
      <c r="O80" s="194"/>
      <c r="P80" s="194">
        <f>IF(O$80&lt;4,1,0)</f>
        <v>1</v>
      </c>
      <c r="Q80" s="194"/>
      <c r="R80" s="194">
        <f>IF(Q$80&lt;4,1,0)</f>
        <v>1</v>
      </c>
      <c r="S80" s="194"/>
      <c r="T80" s="194">
        <f>IF(S$80&lt;4,1,0)</f>
        <v>1</v>
      </c>
      <c r="U80" s="194"/>
      <c r="V80" s="194">
        <f>IF(U$80&lt;4,1,0)</f>
        <v>1</v>
      </c>
      <c r="W80" s="131"/>
    </row>
    <row r="81" spans="1:25">
      <c r="A81" s="272" t="s">
        <v>172</v>
      </c>
      <c r="B81" s="194" t="s">
        <v>125</v>
      </c>
      <c r="C81" s="194"/>
      <c r="D81" s="194">
        <f>IF(C$81&lt;1,1,0)</f>
        <v>1</v>
      </c>
      <c r="E81" s="194"/>
      <c r="F81" s="194">
        <f>IF(E$81&lt;1,1,0)</f>
        <v>1</v>
      </c>
      <c r="G81" s="194"/>
      <c r="H81" s="194">
        <f>IF(G$81&lt;1,1,0)</f>
        <v>1</v>
      </c>
      <c r="I81" s="194"/>
      <c r="J81" s="194">
        <f>IF(I$81&lt;1,1,0)</f>
        <v>1</v>
      </c>
      <c r="K81" s="194"/>
      <c r="L81" s="194">
        <f>IF(K$81&lt;1,1,0)</f>
        <v>1</v>
      </c>
      <c r="M81" s="194"/>
      <c r="N81" s="194">
        <f>IF(M$81&lt;1,1,0)</f>
        <v>1</v>
      </c>
      <c r="O81" s="194"/>
      <c r="P81" s="194">
        <f>IF(O$81&lt;1,1,0)</f>
        <v>1</v>
      </c>
      <c r="Q81" s="194"/>
      <c r="R81" s="194">
        <f>IF(Q$81&lt;1,1,0)</f>
        <v>1</v>
      </c>
      <c r="S81" s="194"/>
      <c r="T81" s="194">
        <f>IF(S$81&lt;1,1,0)</f>
        <v>1</v>
      </c>
      <c r="U81" s="194"/>
      <c r="V81" s="194">
        <f>IF(U$81&lt;1,1,0)</f>
        <v>1</v>
      </c>
      <c r="W81" s="131"/>
    </row>
    <row r="82" spans="1:25">
      <c r="A82" s="131" t="s">
        <v>173</v>
      </c>
      <c r="B82" s="273" t="s">
        <v>125</v>
      </c>
      <c r="C82" s="194"/>
      <c r="D82" s="194">
        <f>IF(C$82&lt;1,1,0)</f>
        <v>1</v>
      </c>
      <c r="E82" s="194"/>
      <c r="F82" s="194">
        <f>IF(E$82&lt;1,1,0)</f>
        <v>1</v>
      </c>
      <c r="G82" s="194"/>
      <c r="H82" s="194">
        <f>IF(G$82&lt;1,1,0)</f>
        <v>1</v>
      </c>
      <c r="I82" s="194"/>
      <c r="J82" s="194">
        <f>IF(I$82&lt;1,1,0)</f>
        <v>1</v>
      </c>
      <c r="K82" s="194"/>
      <c r="L82" s="194">
        <f>IF(K$82&lt;1,1,0)</f>
        <v>1</v>
      </c>
      <c r="M82" s="194"/>
      <c r="N82" s="194">
        <f>IF(M$82&lt;1,1,0)</f>
        <v>1</v>
      </c>
      <c r="O82" s="194"/>
      <c r="P82" s="194">
        <f>IF(O$82&lt;1,1,0)</f>
        <v>1</v>
      </c>
      <c r="Q82" s="194"/>
      <c r="R82" s="194">
        <f>IF(Q$82&lt;1,1,0)</f>
        <v>1</v>
      </c>
      <c r="S82" s="194"/>
      <c r="T82" s="194">
        <f>IF(S$82&lt;1,1,0)</f>
        <v>1</v>
      </c>
      <c r="U82" s="194"/>
      <c r="V82" s="194">
        <f>IF(U$82&lt;1,1,0)</f>
        <v>1</v>
      </c>
      <c r="W82" s="131"/>
    </row>
    <row r="83" spans="1:25">
      <c r="A83" s="182" t="s">
        <v>109</v>
      </c>
      <c r="B83" s="184">
        <v>10</v>
      </c>
      <c r="C83" s="184">
        <f>+C79+C80+C81+C82</f>
        <v>0</v>
      </c>
      <c r="D83" s="184">
        <f t="shared" ref="D83:V83" si="176">+D79+D80+D81+D82</f>
        <v>4</v>
      </c>
      <c r="E83" s="184">
        <f t="shared" si="176"/>
        <v>0</v>
      </c>
      <c r="F83" s="184">
        <f t="shared" si="176"/>
        <v>4</v>
      </c>
      <c r="G83" s="184">
        <f t="shared" si="176"/>
        <v>0</v>
      </c>
      <c r="H83" s="184">
        <f t="shared" si="176"/>
        <v>4</v>
      </c>
      <c r="I83" s="184">
        <f t="shared" si="176"/>
        <v>0</v>
      </c>
      <c r="J83" s="184">
        <f t="shared" si="176"/>
        <v>4</v>
      </c>
      <c r="K83" s="184">
        <f t="shared" si="176"/>
        <v>0</v>
      </c>
      <c r="L83" s="184">
        <f t="shared" si="176"/>
        <v>4</v>
      </c>
      <c r="M83" s="184">
        <f t="shared" si="176"/>
        <v>0</v>
      </c>
      <c r="N83" s="184">
        <f t="shared" si="176"/>
        <v>4</v>
      </c>
      <c r="O83" s="184">
        <f t="shared" si="176"/>
        <v>0</v>
      </c>
      <c r="P83" s="184">
        <f t="shared" si="176"/>
        <v>4</v>
      </c>
      <c r="Q83" s="184">
        <f t="shared" si="176"/>
        <v>0</v>
      </c>
      <c r="R83" s="184">
        <f t="shared" si="176"/>
        <v>4</v>
      </c>
      <c r="S83" s="184">
        <f t="shared" si="176"/>
        <v>0</v>
      </c>
      <c r="T83" s="184">
        <f t="shared" si="176"/>
        <v>4</v>
      </c>
      <c r="U83" s="184">
        <f t="shared" si="176"/>
        <v>0</v>
      </c>
      <c r="V83" s="184">
        <f t="shared" si="176"/>
        <v>4</v>
      </c>
      <c r="W83" s="212"/>
    </row>
    <row r="84" spans="1:25">
      <c r="A84" s="287" t="s">
        <v>185</v>
      </c>
      <c r="B84" s="254" t="s">
        <v>236</v>
      </c>
      <c r="C84" s="444"/>
      <c r="D84" s="445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6"/>
      <c r="Y84" s="270"/>
    </row>
    <row r="85" spans="1:25" ht="24">
      <c r="A85" s="256" t="s">
        <v>174</v>
      </c>
      <c r="B85" s="252" t="s">
        <v>125</v>
      </c>
      <c r="C85" s="194"/>
      <c r="D85" s="194">
        <f>IF(C$85&lt;1,1,0)</f>
        <v>1</v>
      </c>
      <c r="E85" s="194"/>
      <c r="F85" s="194">
        <f>IF(E$85&lt;1,1,0)</f>
        <v>1</v>
      </c>
      <c r="G85" s="194"/>
      <c r="H85" s="194">
        <f>IF(G$85&lt;1,1,0)</f>
        <v>1</v>
      </c>
      <c r="I85" s="194"/>
      <c r="J85" s="194">
        <f>IF(I$85&lt;1,1,0)</f>
        <v>1</v>
      </c>
      <c r="K85" s="194"/>
      <c r="L85" s="194">
        <f>IF(K$85&lt;1,1,0)</f>
        <v>1</v>
      </c>
      <c r="M85" s="194"/>
      <c r="N85" s="194">
        <f>IF(M$85&lt;1,1,0)</f>
        <v>1</v>
      </c>
      <c r="O85" s="194"/>
      <c r="P85" s="194">
        <f>IF(O$85&lt;1,1,0)</f>
        <v>1</v>
      </c>
      <c r="Q85" s="194"/>
      <c r="R85" s="194">
        <f>IF(Q$85&lt;1,1,0)</f>
        <v>1</v>
      </c>
      <c r="S85" s="194"/>
      <c r="T85" s="194">
        <f>IF(S$85&lt;1,1,0)</f>
        <v>1</v>
      </c>
      <c r="U85" s="194"/>
      <c r="V85" s="194">
        <f>IF(U$85&lt;1,1,0)</f>
        <v>1</v>
      </c>
      <c r="W85" s="131"/>
    </row>
    <row r="86" spans="1:25" ht="24">
      <c r="A86" s="256" t="s">
        <v>175</v>
      </c>
      <c r="B86" s="252" t="s">
        <v>176</v>
      </c>
      <c r="C86" s="225"/>
      <c r="D86" s="227">
        <f>IF(C$86&lt;2,1,0)</f>
        <v>1</v>
      </c>
      <c r="E86" s="225"/>
      <c r="F86" s="227">
        <f>IF(E$86&lt;2,1,0)</f>
        <v>1</v>
      </c>
      <c r="G86" s="225"/>
      <c r="H86" s="227">
        <f>IF(G$86&lt;2,1,0)</f>
        <v>1</v>
      </c>
      <c r="I86" s="225"/>
      <c r="J86" s="227">
        <f>IF(I$86&lt;2,1,0)</f>
        <v>1</v>
      </c>
      <c r="K86" s="225"/>
      <c r="L86" s="227">
        <f>IF(K$86&lt;2,1,0)</f>
        <v>1</v>
      </c>
      <c r="M86" s="225"/>
      <c r="N86" s="227">
        <f>IF(M$86&lt;2,1,0)</f>
        <v>1</v>
      </c>
      <c r="O86" s="225"/>
      <c r="P86" s="227">
        <f>IF(O$86&lt;2,1,0)</f>
        <v>1</v>
      </c>
      <c r="Q86" s="225"/>
      <c r="R86" s="227">
        <f>IF(Q$86&lt;2,1,0)</f>
        <v>1</v>
      </c>
      <c r="S86" s="225"/>
      <c r="T86" s="227">
        <f>IF(S$86&lt;2,1,0)</f>
        <v>1</v>
      </c>
      <c r="U86" s="225"/>
      <c r="V86" s="227">
        <f>IF(U$86&lt;2,1,0)</f>
        <v>1</v>
      </c>
      <c r="W86" s="131"/>
    </row>
    <row r="87" spans="1:25">
      <c r="A87" s="256" t="s">
        <v>177</v>
      </c>
      <c r="B87" s="252" t="s">
        <v>125</v>
      </c>
      <c r="C87" s="194"/>
      <c r="D87" s="194">
        <f>IF(C$87&lt;1,1,0)</f>
        <v>1</v>
      </c>
      <c r="E87" s="194"/>
      <c r="F87" s="194">
        <f>IF(E$87&lt;1,1,0)</f>
        <v>1</v>
      </c>
      <c r="G87" s="194"/>
      <c r="H87" s="194">
        <f>IF(G$87&lt;1,1,0)</f>
        <v>1</v>
      </c>
      <c r="I87" s="194"/>
      <c r="J87" s="194">
        <f>IF(I$87&lt;1,1,0)</f>
        <v>1</v>
      </c>
      <c r="K87" s="194"/>
      <c r="L87" s="194">
        <f>IF(K$87&lt;1,1,0)</f>
        <v>1</v>
      </c>
      <c r="M87" s="194"/>
      <c r="N87" s="194">
        <f>IF(M$87&lt;1,1,0)</f>
        <v>1</v>
      </c>
      <c r="O87" s="194"/>
      <c r="P87" s="194">
        <f>IF(O$87&lt;1,1,0)</f>
        <v>1</v>
      </c>
      <c r="Q87" s="194"/>
      <c r="R87" s="194">
        <f>IF(Q$87&lt;1,1,0)</f>
        <v>1</v>
      </c>
      <c r="S87" s="194"/>
      <c r="T87" s="194">
        <f>IF(S$87&lt;1,1,0)</f>
        <v>1</v>
      </c>
      <c r="U87" s="194"/>
      <c r="V87" s="194">
        <f>IF(U$87&lt;1,1,0)</f>
        <v>1</v>
      </c>
      <c r="W87" s="131"/>
    </row>
    <row r="88" spans="1:25">
      <c r="A88" s="182" t="s">
        <v>109</v>
      </c>
      <c r="B88" s="184">
        <v>7</v>
      </c>
      <c r="C88" s="184">
        <f>+C85+C86+C87</f>
        <v>0</v>
      </c>
      <c r="D88" s="184">
        <f t="shared" ref="D88:V88" si="177">+D85+D86+D87</f>
        <v>3</v>
      </c>
      <c r="E88" s="184">
        <f t="shared" si="177"/>
        <v>0</v>
      </c>
      <c r="F88" s="184">
        <f t="shared" si="177"/>
        <v>3</v>
      </c>
      <c r="G88" s="184">
        <f t="shared" si="177"/>
        <v>0</v>
      </c>
      <c r="H88" s="184">
        <f t="shared" si="177"/>
        <v>3</v>
      </c>
      <c r="I88" s="184">
        <f t="shared" si="177"/>
        <v>0</v>
      </c>
      <c r="J88" s="184">
        <f t="shared" si="177"/>
        <v>3</v>
      </c>
      <c r="K88" s="184">
        <f t="shared" si="177"/>
        <v>0</v>
      </c>
      <c r="L88" s="184">
        <f t="shared" si="177"/>
        <v>3</v>
      </c>
      <c r="M88" s="184">
        <f t="shared" si="177"/>
        <v>0</v>
      </c>
      <c r="N88" s="184">
        <f t="shared" si="177"/>
        <v>3</v>
      </c>
      <c r="O88" s="184">
        <f t="shared" si="177"/>
        <v>0</v>
      </c>
      <c r="P88" s="184">
        <f t="shared" si="177"/>
        <v>3</v>
      </c>
      <c r="Q88" s="184">
        <f t="shared" si="177"/>
        <v>0</v>
      </c>
      <c r="R88" s="184">
        <f t="shared" si="177"/>
        <v>3</v>
      </c>
      <c r="S88" s="184">
        <f t="shared" si="177"/>
        <v>0</v>
      </c>
      <c r="T88" s="184">
        <f t="shared" si="177"/>
        <v>3</v>
      </c>
      <c r="U88" s="184">
        <f t="shared" si="177"/>
        <v>0</v>
      </c>
      <c r="V88" s="184">
        <f t="shared" si="177"/>
        <v>3</v>
      </c>
      <c r="W88" s="212"/>
    </row>
    <row r="89" spans="1:25">
      <c r="A89" s="288" t="s">
        <v>186</v>
      </c>
      <c r="B89" s="271" t="s">
        <v>237</v>
      </c>
      <c r="C89" s="452"/>
      <c r="D89" s="453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4"/>
      <c r="Y89" s="270"/>
    </row>
    <row r="90" spans="1:25">
      <c r="A90" s="256" t="s">
        <v>178</v>
      </c>
      <c r="B90" s="275" t="s">
        <v>125</v>
      </c>
      <c r="C90" s="194"/>
      <c r="D90" s="194">
        <f>IF(C$90&lt;1,1,0)</f>
        <v>1</v>
      </c>
      <c r="E90" s="194"/>
      <c r="F90" s="194">
        <f>IF(E$90&lt;1,1,0)</f>
        <v>1</v>
      </c>
      <c r="G90" s="194"/>
      <c r="H90" s="194">
        <f>IF(G$90&lt;1,1,0)</f>
        <v>1</v>
      </c>
      <c r="I90" s="194"/>
      <c r="J90" s="194">
        <f>IF(I$90&lt;1,1,0)</f>
        <v>1</v>
      </c>
      <c r="K90" s="194"/>
      <c r="L90" s="194">
        <f>IF(K$90&lt;1,1,0)</f>
        <v>1</v>
      </c>
      <c r="M90" s="194"/>
      <c r="N90" s="194">
        <f>IF(M$90&lt;1,1,0)</f>
        <v>1</v>
      </c>
      <c r="O90" s="194"/>
      <c r="P90" s="194">
        <f>IF(O$90&lt;1,1,0)</f>
        <v>1</v>
      </c>
      <c r="Q90" s="194"/>
      <c r="R90" s="194">
        <f>IF(Q$90&lt;1,1,0)</f>
        <v>1</v>
      </c>
      <c r="S90" s="194"/>
      <c r="T90" s="194">
        <f>IF(S$90&lt;1,1,0)</f>
        <v>1</v>
      </c>
      <c r="U90" s="194"/>
      <c r="V90" s="194">
        <f>IF(U$90&lt;1,1,0)</f>
        <v>1</v>
      </c>
      <c r="W90" s="226"/>
    </row>
    <row r="91" spans="1:25">
      <c r="A91" s="256" t="s">
        <v>179</v>
      </c>
      <c r="B91" s="252" t="s">
        <v>151</v>
      </c>
      <c r="C91" s="194"/>
      <c r="D91" s="194">
        <f>IF(C$91&lt;2,1,0)</f>
        <v>1</v>
      </c>
      <c r="E91" s="194"/>
      <c r="F91" s="194">
        <f>IF(E$91&lt;2,1,0)</f>
        <v>1</v>
      </c>
      <c r="G91" s="194"/>
      <c r="H91" s="194">
        <f>IF(G$91&lt;2,1,0)</f>
        <v>1</v>
      </c>
      <c r="I91" s="194"/>
      <c r="J91" s="194">
        <f>IF(I$91&lt;2,1,0)</f>
        <v>1</v>
      </c>
      <c r="K91" s="194"/>
      <c r="L91" s="194">
        <f>IF(K$91&lt;2,1,0)</f>
        <v>1</v>
      </c>
      <c r="M91" s="194"/>
      <c r="N91" s="194">
        <f>IF(M$91&lt;2,1,0)</f>
        <v>1</v>
      </c>
      <c r="O91" s="194"/>
      <c r="P91" s="194">
        <f>IF(O$91&lt;2,1,0)</f>
        <v>1</v>
      </c>
      <c r="Q91" s="194"/>
      <c r="R91" s="194">
        <f>IF(Q$91&lt;2,1,0)</f>
        <v>1</v>
      </c>
      <c r="S91" s="194"/>
      <c r="T91" s="194">
        <f>IF(S$91&lt;2,1,0)</f>
        <v>1</v>
      </c>
      <c r="U91" s="194"/>
      <c r="V91" s="194">
        <f>IF(U$91&lt;2,1,0)</f>
        <v>1</v>
      </c>
      <c r="W91" s="226"/>
    </row>
    <row r="92" spans="1:25">
      <c r="A92" s="256" t="s">
        <v>180</v>
      </c>
      <c r="B92" s="252" t="s">
        <v>125</v>
      </c>
      <c r="C92" s="194"/>
      <c r="D92" s="194">
        <f>IF(C$92&lt;1,1,0)</f>
        <v>1</v>
      </c>
      <c r="E92" s="194"/>
      <c r="F92" s="194">
        <f>IF(E$92&lt;1,1,0)</f>
        <v>1</v>
      </c>
      <c r="G92" s="194"/>
      <c r="H92" s="194">
        <f>IF(G$92&lt;1,1,0)</f>
        <v>1</v>
      </c>
      <c r="I92" s="194"/>
      <c r="J92" s="194">
        <f>IF(I$92&lt;1,1,0)</f>
        <v>1</v>
      </c>
      <c r="K92" s="194"/>
      <c r="L92" s="194">
        <f>IF(K$92&lt;1,1,0)</f>
        <v>1</v>
      </c>
      <c r="M92" s="194"/>
      <c r="N92" s="194">
        <f>IF(M$92&lt;1,1,0)</f>
        <v>1</v>
      </c>
      <c r="O92" s="194"/>
      <c r="P92" s="194">
        <f>IF(O$92&lt;1,1,0)</f>
        <v>1</v>
      </c>
      <c r="Q92" s="194"/>
      <c r="R92" s="194">
        <f>IF(Q$92&lt;1,1,0)</f>
        <v>1</v>
      </c>
      <c r="S92" s="194"/>
      <c r="T92" s="194">
        <f>IF(S$92&lt;1,1,0)</f>
        <v>1</v>
      </c>
      <c r="U92" s="194"/>
      <c r="V92" s="194">
        <f>IF(U$92&lt;1,1,0)</f>
        <v>1</v>
      </c>
      <c r="W92" s="226"/>
    </row>
    <row r="93" spans="1:25">
      <c r="A93" s="256" t="s">
        <v>181</v>
      </c>
      <c r="B93" s="252" t="s">
        <v>125</v>
      </c>
      <c r="C93" s="194"/>
      <c r="D93" s="194">
        <f>IF(C$93&lt;1,1,0)</f>
        <v>1</v>
      </c>
      <c r="E93" s="194"/>
      <c r="F93" s="194">
        <f>IF(E$93&lt;1,1,0)</f>
        <v>1</v>
      </c>
      <c r="G93" s="194"/>
      <c r="H93" s="194">
        <f>IF(G$93&lt;1,1,0)</f>
        <v>1</v>
      </c>
      <c r="I93" s="194"/>
      <c r="J93" s="194">
        <f>IF(I$93&lt;1,1,0)</f>
        <v>1</v>
      </c>
      <c r="K93" s="194"/>
      <c r="L93" s="194">
        <f>IF(K$93&lt;1,1,0)</f>
        <v>1</v>
      </c>
      <c r="M93" s="194"/>
      <c r="N93" s="194">
        <f>IF(M$93&lt;1,1,0)</f>
        <v>1</v>
      </c>
      <c r="O93" s="194"/>
      <c r="P93" s="194">
        <f>IF(O$93&lt;1,1,0)</f>
        <v>1</v>
      </c>
      <c r="Q93" s="194"/>
      <c r="R93" s="194">
        <f>IF(Q$93&lt;1,1,0)</f>
        <v>1</v>
      </c>
      <c r="S93" s="194"/>
      <c r="T93" s="194">
        <f>IF(S$93&lt;1,1,0)</f>
        <v>1</v>
      </c>
      <c r="U93" s="194"/>
      <c r="V93" s="194">
        <f>IF(U$93&lt;1,1,0)</f>
        <v>1</v>
      </c>
      <c r="W93" s="226"/>
    </row>
    <row r="94" spans="1:25">
      <c r="A94" s="256" t="s">
        <v>182</v>
      </c>
      <c r="B94" s="252" t="s">
        <v>125</v>
      </c>
      <c r="C94" s="194"/>
      <c r="D94" s="194">
        <f>IF(C$94&lt;1,1,0)</f>
        <v>1</v>
      </c>
      <c r="E94" s="194"/>
      <c r="F94" s="194">
        <f>IF(E$94&lt;1,1,0)</f>
        <v>1</v>
      </c>
      <c r="G94" s="194"/>
      <c r="H94" s="194">
        <f>IF(G$94&lt;1,1,0)</f>
        <v>1</v>
      </c>
      <c r="I94" s="194"/>
      <c r="J94" s="194">
        <f>IF(I$94&lt;1,1,0)</f>
        <v>1</v>
      </c>
      <c r="K94" s="194"/>
      <c r="L94" s="194">
        <f>IF(K$94&lt;1,1,0)</f>
        <v>1</v>
      </c>
      <c r="M94" s="194"/>
      <c r="N94" s="194">
        <f>IF(M$94&lt;1,1,0)</f>
        <v>1</v>
      </c>
      <c r="O94" s="194"/>
      <c r="P94" s="194">
        <f>IF(O$94&lt;1,1,0)</f>
        <v>1</v>
      </c>
      <c r="Q94" s="194"/>
      <c r="R94" s="194">
        <f>IF(Q$94&lt;1,1,0)</f>
        <v>1</v>
      </c>
      <c r="S94" s="194"/>
      <c r="T94" s="194">
        <f>IF(S$94&lt;1,1,0)</f>
        <v>1</v>
      </c>
      <c r="U94" s="194"/>
      <c r="V94" s="194">
        <f>IF(U$94&lt;1,1,0)</f>
        <v>1</v>
      </c>
      <c r="W94" s="226"/>
    </row>
    <row r="95" spans="1:25">
      <c r="A95" s="256" t="s">
        <v>183</v>
      </c>
      <c r="B95" s="252" t="s">
        <v>125</v>
      </c>
      <c r="C95" s="194"/>
      <c r="D95" s="194">
        <f>IF(C$95&lt;1,1,0)</f>
        <v>1</v>
      </c>
      <c r="E95" s="194"/>
      <c r="F95" s="194">
        <f>IF(E$95&lt;1,1,0)</f>
        <v>1</v>
      </c>
      <c r="G95" s="194"/>
      <c r="H95" s="194">
        <f>IF(G$95&lt;1,1,0)</f>
        <v>1</v>
      </c>
      <c r="I95" s="194"/>
      <c r="J95" s="194">
        <f>IF(I$95&lt;1,1,0)</f>
        <v>1</v>
      </c>
      <c r="K95" s="194"/>
      <c r="L95" s="194">
        <f>IF(K$95&lt;1,1,0)</f>
        <v>1</v>
      </c>
      <c r="M95" s="194"/>
      <c r="N95" s="194">
        <f>IF(M$95&lt;1,1,0)</f>
        <v>1</v>
      </c>
      <c r="O95" s="194"/>
      <c r="P95" s="194">
        <f>IF(O$95&lt;1,1,0)</f>
        <v>1</v>
      </c>
      <c r="Q95" s="194"/>
      <c r="R95" s="194">
        <f>IF(Q$95&lt;1,1,0)</f>
        <v>1</v>
      </c>
      <c r="S95" s="194"/>
      <c r="T95" s="194">
        <f>IF(S$95&lt;1,1,0)</f>
        <v>1</v>
      </c>
      <c r="U95" s="194"/>
      <c r="V95" s="194">
        <f>IF(U$95&lt;1,1,0)</f>
        <v>1</v>
      </c>
      <c r="W95" s="226"/>
    </row>
    <row r="96" spans="1:25">
      <c r="A96" s="256" t="s">
        <v>184</v>
      </c>
      <c r="B96" s="252" t="s">
        <v>125</v>
      </c>
      <c r="C96" s="194"/>
      <c r="D96" s="194">
        <f>IF(C$96&lt;1,1,0)</f>
        <v>1</v>
      </c>
      <c r="E96" s="194"/>
      <c r="F96" s="194">
        <f>IF(E$96&lt;1,1,0)</f>
        <v>1</v>
      </c>
      <c r="G96" s="194"/>
      <c r="H96" s="194">
        <f>IF(G$96&lt;1,1,0)</f>
        <v>1</v>
      </c>
      <c r="I96" s="194"/>
      <c r="J96" s="194">
        <f>IF(I$96&lt;1,1,0)</f>
        <v>1</v>
      </c>
      <c r="K96" s="194"/>
      <c r="L96" s="194">
        <f>IF(K$96&lt;1,1,0)</f>
        <v>1</v>
      </c>
      <c r="M96" s="194"/>
      <c r="N96" s="194">
        <f>IF(M$96&lt;1,1,0)</f>
        <v>1</v>
      </c>
      <c r="O96" s="194"/>
      <c r="P96" s="194">
        <f>IF(O$96&lt;1,1,0)</f>
        <v>1</v>
      </c>
      <c r="Q96" s="194"/>
      <c r="R96" s="194">
        <f>IF(Q$96&lt;1,1,0)</f>
        <v>1</v>
      </c>
      <c r="S96" s="194"/>
      <c r="T96" s="194">
        <f>IF(S$96&lt;1,1,0)</f>
        <v>1</v>
      </c>
      <c r="U96" s="194"/>
      <c r="V96" s="194">
        <f>IF(U$96&lt;1,1,0)</f>
        <v>1</v>
      </c>
      <c r="W96" s="226"/>
    </row>
    <row r="97" spans="1:25">
      <c r="A97" s="182" t="s">
        <v>109</v>
      </c>
      <c r="B97" s="184">
        <v>14</v>
      </c>
      <c r="C97" s="184">
        <f>+C90+C91+C92+C93+C94+C95+C96</f>
        <v>0</v>
      </c>
      <c r="D97" s="184">
        <f t="shared" ref="D97:V97" si="178">+D90+D91+D92+D93+D94+D95+D96</f>
        <v>7</v>
      </c>
      <c r="E97" s="184">
        <f t="shared" si="178"/>
        <v>0</v>
      </c>
      <c r="F97" s="184">
        <f t="shared" si="178"/>
        <v>7</v>
      </c>
      <c r="G97" s="184">
        <f t="shared" si="178"/>
        <v>0</v>
      </c>
      <c r="H97" s="184">
        <f t="shared" si="178"/>
        <v>7</v>
      </c>
      <c r="I97" s="184">
        <f t="shared" si="178"/>
        <v>0</v>
      </c>
      <c r="J97" s="184">
        <f t="shared" si="178"/>
        <v>7</v>
      </c>
      <c r="K97" s="184">
        <f t="shared" si="178"/>
        <v>0</v>
      </c>
      <c r="L97" s="184">
        <f t="shared" si="178"/>
        <v>7</v>
      </c>
      <c r="M97" s="184">
        <f t="shared" si="178"/>
        <v>0</v>
      </c>
      <c r="N97" s="184">
        <f t="shared" si="178"/>
        <v>7</v>
      </c>
      <c r="O97" s="184">
        <f t="shared" si="178"/>
        <v>0</v>
      </c>
      <c r="P97" s="184">
        <f t="shared" si="178"/>
        <v>7</v>
      </c>
      <c r="Q97" s="184">
        <f t="shared" si="178"/>
        <v>0</v>
      </c>
      <c r="R97" s="184">
        <f t="shared" si="178"/>
        <v>7</v>
      </c>
      <c r="S97" s="184">
        <f t="shared" si="178"/>
        <v>0</v>
      </c>
      <c r="T97" s="184">
        <f t="shared" si="178"/>
        <v>7</v>
      </c>
      <c r="U97" s="184">
        <f t="shared" si="178"/>
        <v>0</v>
      </c>
      <c r="V97" s="184">
        <f t="shared" si="178"/>
        <v>7</v>
      </c>
      <c r="W97" s="212"/>
    </row>
    <row r="98" spans="1:25" ht="13" thickBot="1">
      <c r="A98" s="183"/>
      <c r="B98" s="190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31"/>
    </row>
    <row r="99" spans="1:25" ht="19">
      <c r="A99" s="138"/>
      <c r="B99" s="191" t="s">
        <v>61</v>
      </c>
      <c r="C99" s="134" t="s">
        <v>99</v>
      </c>
      <c r="D99" s="134"/>
      <c r="E99" s="134" t="s">
        <v>100</v>
      </c>
      <c r="F99" s="134"/>
      <c r="G99" s="134" t="s">
        <v>101</v>
      </c>
      <c r="H99" s="134"/>
      <c r="I99" s="134" t="s">
        <v>102</v>
      </c>
      <c r="J99" s="134"/>
      <c r="K99" s="134" t="s">
        <v>103</v>
      </c>
      <c r="L99" s="134"/>
      <c r="M99" s="134" t="s">
        <v>104</v>
      </c>
      <c r="N99" s="134"/>
      <c r="O99" s="134" t="s">
        <v>105</v>
      </c>
      <c r="P99" s="134"/>
      <c r="Q99" s="134" t="s">
        <v>106</v>
      </c>
      <c r="R99" s="134"/>
      <c r="S99" s="134" t="s">
        <v>107</v>
      </c>
      <c r="T99" s="134"/>
      <c r="U99" s="134" t="s">
        <v>108</v>
      </c>
      <c r="V99" s="210"/>
      <c r="W99" s="212"/>
    </row>
    <row r="100" spans="1:25">
      <c r="A100" s="253" t="s">
        <v>198</v>
      </c>
      <c r="B100" s="254" t="s">
        <v>236</v>
      </c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209"/>
      <c r="W100" s="137"/>
      <c r="Y100" s="270"/>
    </row>
    <row r="101" spans="1:25" ht="24">
      <c r="A101" s="256" t="s">
        <v>187</v>
      </c>
      <c r="B101" s="252" t="s">
        <v>125</v>
      </c>
      <c r="C101" s="194"/>
      <c r="D101" s="194">
        <f>IF(C$101&lt;1,1,0)</f>
        <v>1</v>
      </c>
      <c r="E101" s="194"/>
      <c r="F101" s="194">
        <f>IF(E$101&lt;1,1,0)</f>
        <v>1</v>
      </c>
      <c r="G101" s="194"/>
      <c r="H101" s="194">
        <f>IF(G$101&lt;1,1,0)</f>
        <v>1</v>
      </c>
      <c r="I101" s="194"/>
      <c r="J101" s="194">
        <f>IF(I$101&lt;1,1,0)</f>
        <v>1</v>
      </c>
      <c r="K101" s="194"/>
      <c r="L101" s="194">
        <f>IF(K$101&lt;1,1,0)</f>
        <v>1</v>
      </c>
      <c r="M101" s="194"/>
      <c r="N101" s="194">
        <f>IF(M$101&lt;1,1,0)</f>
        <v>1</v>
      </c>
      <c r="O101" s="194"/>
      <c r="P101" s="194">
        <f>IF(O$101&lt;1,1,0)</f>
        <v>1</v>
      </c>
      <c r="Q101" s="194"/>
      <c r="R101" s="194">
        <f>IF(Q$101&lt;1,1,0)</f>
        <v>1</v>
      </c>
      <c r="S101" s="194"/>
      <c r="T101" s="194">
        <f>IF(S$101&lt;1,1,0)</f>
        <v>1</v>
      </c>
      <c r="U101" s="194"/>
      <c r="V101" s="194">
        <f>IF(U$101&lt;1,1,0)</f>
        <v>1</v>
      </c>
      <c r="W101" s="131"/>
    </row>
    <row r="102" spans="1:25">
      <c r="A102" s="256" t="s">
        <v>188</v>
      </c>
      <c r="B102" s="252" t="s">
        <v>151</v>
      </c>
      <c r="C102" s="194"/>
      <c r="D102" s="194">
        <f>IF(C$102&lt;2,1,0)</f>
        <v>1</v>
      </c>
      <c r="E102" s="194"/>
      <c r="F102" s="194">
        <f>IF(E$102&lt;2,1,0)</f>
        <v>1</v>
      </c>
      <c r="G102" s="194"/>
      <c r="H102" s="194">
        <f>IF(G$102&lt;2,1,0)</f>
        <v>1</v>
      </c>
      <c r="I102" s="194"/>
      <c r="J102" s="194">
        <f>IF(I$102&lt;2,1,0)</f>
        <v>1</v>
      </c>
      <c r="K102" s="194"/>
      <c r="L102" s="194">
        <f>IF(K$102&lt;2,1,0)</f>
        <v>1</v>
      </c>
      <c r="M102" s="194"/>
      <c r="N102" s="194">
        <f>IF(M$102&lt;2,1,0)</f>
        <v>1</v>
      </c>
      <c r="O102" s="194"/>
      <c r="P102" s="194">
        <f>IF(O$102&lt;2,1,0)</f>
        <v>1</v>
      </c>
      <c r="Q102" s="194"/>
      <c r="R102" s="194">
        <f>IF(Q$102&lt;2,1,0)</f>
        <v>1</v>
      </c>
      <c r="S102" s="194"/>
      <c r="T102" s="194">
        <f>IF(S$102&lt;2,1,0)</f>
        <v>1</v>
      </c>
      <c r="U102" s="194"/>
      <c r="V102" s="194">
        <f>IF(U$102&lt;2,1,0)</f>
        <v>1</v>
      </c>
      <c r="W102" s="131"/>
    </row>
    <row r="103" spans="1:25">
      <c r="A103" s="256" t="s">
        <v>189</v>
      </c>
      <c r="B103" s="252" t="s">
        <v>125</v>
      </c>
      <c r="C103" s="194"/>
      <c r="D103" s="194">
        <f>IF(C$103&lt;1,1,0)</f>
        <v>1</v>
      </c>
      <c r="E103" s="194"/>
      <c r="F103" s="194">
        <f>IF(E$103&lt;1,1,0)</f>
        <v>1</v>
      </c>
      <c r="G103" s="194"/>
      <c r="H103" s="194">
        <f>IF(G$103&lt;1,1,0)</f>
        <v>1</v>
      </c>
      <c r="I103" s="194"/>
      <c r="J103" s="194">
        <f>IF(I$103&lt;1,1,0)</f>
        <v>1</v>
      </c>
      <c r="K103" s="194"/>
      <c r="L103" s="194">
        <f>IF(K$103&lt;1,1,0)</f>
        <v>1</v>
      </c>
      <c r="M103" s="194"/>
      <c r="N103" s="194">
        <f>IF(M$103&lt;1,1,0)</f>
        <v>1</v>
      </c>
      <c r="O103" s="194"/>
      <c r="P103" s="194">
        <f>IF(O$103&lt;1,1,0)</f>
        <v>1</v>
      </c>
      <c r="Q103" s="194"/>
      <c r="R103" s="194">
        <f>IF(Q$103&lt;1,1,0)</f>
        <v>1</v>
      </c>
      <c r="S103" s="194"/>
      <c r="T103" s="194">
        <f>IF(S$103&lt;1,1,0)</f>
        <v>1</v>
      </c>
      <c r="U103" s="194"/>
      <c r="V103" s="194">
        <f>IF(U$103&lt;1,1,0)</f>
        <v>1</v>
      </c>
      <c r="W103" s="131"/>
    </row>
    <row r="104" spans="1:25">
      <c r="A104" s="182" t="s">
        <v>109</v>
      </c>
      <c r="B104" s="184">
        <v>6</v>
      </c>
      <c r="C104" s="184">
        <f>+C101+C102+C103</f>
        <v>0</v>
      </c>
      <c r="D104" s="184">
        <f t="shared" ref="D104:V104" si="179">+D101+D102+D103</f>
        <v>3</v>
      </c>
      <c r="E104" s="184">
        <f t="shared" si="179"/>
        <v>0</v>
      </c>
      <c r="F104" s="184">
        <f t="shared" si="179"/>
        <v>3</v>
      </c>
      <c r="G104" s="184">
        <f t="shared" si="179"/>
        <v>0</v>
      </c>
      <c r="H104" s="184">
        <f t="shared" si="179"/>
        <v>3</v>
      </c>
      <c r="I104" s="184">
        <f t="shared" si="179"/>
        <v>0</v>
      </c>
      <c r="J104" s="184">
        <f t="shared" si="179"/>
        <v>3</v>
      </c>
      <c r="K104" s="184">
        <f t="shared" si="179"/>
        <v>0</v>
      </c>
      <c r="L104" s="184">
        <f t="shared" si="179"/>
        <v>3</v>
      </c>
      <c r="M104" s="184">
        <f t="shared" si="179"/>
        <v>0</v>
      </c>
      <c r="N104" s="184">
        <f t="shared" si="179"/>
        <v>3</v>
      </c>
      <c r="O104" s="184">
        <f t="shared" si="179"/>
        <v>0</v>
      </c>
      <c r="P104" s="184">
        <f t="shared" si="179"/>
        <v>3</v>
      </c>
      <c r="Q104" s="184">
        <f t="shared" si="179"/>
        <v>0</v>
      </c>
      <c r="R104" s="184">
        <f t="shared" si="179"/>
        <v>3</v>
      </c>
      <c r="S104" s="184">
        <f t="shared" si="179"/>
        <v>0</v>
      </c>
      <c r="T104" s="184">
        <f t="shared" si="179"/>
        <v>3</v>
      </c>
      <c r="U104" s="184">
        <f t="shared" si="179"/>
        <v>0</v>
      </c>
      <c r="V104" s="184">
        <f t="shared" si="179"/>
        <v>3</v>
      </c>
      <c r="W104" s="212"/>
    </row>
    <row r="105" spans="1:25">
      <c r="A105" s="253" t="s">
        <v>199</v>
      </c>
      <c r="B105" s="254" t="s">
        <v>338</v>
      </c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209"/>
      <c r="W105" s="137"/>
      <c r="Y105" s="270"/>
    </row>
    <row r="106" spans="1:25">
      <c r="A106" s="132" t="s">
        <v>190</v>
      </c>
      <c r="B106" s="185" t="s">
        <v>191</v>
      </c>
      <c r="C106" s="194"/>
      <c r="D106" s="194">
        <f>IF(C$106&lt;1,1,0)</f>
        <v>1</v>
      </c>
      <c r="E106" s="194"/>
      <c r="F106" s="194">
        <f>IF(E$106&lt;1,1,0)</f>
        <v>1</v>
      </c>
      <c r="G106" s="194"/>
      <c r="H106" s="194">
        <f>IF(G$106&lt;1,1,0)</f>
        <v>1</v>
      </c>
      <c r="I106" s="194"/>
      <c r="J106" s="194">
        <f>IF(I$106&lt;1,1,0)</f>
        <v>1</v>
      </c>
      <c r="K106" s="194"/>
      <c r="L106" s="194">
        <f>IF(K$106&lt;1,1,0)</f>
        <v>1</v>
      </c>
      <c r="M106" s="194"/>
      <c r="N106" s="194">
        <f>IF(M$106&lt;1,1,0)</f>
        <v>1</v>
      </c>
      <c r="O106" s="194"/>
      <c r="P106" s="194">
        <f>IF(O$106&lt;1,1,0)</f>
        <v>1</v>
      </c>
      <c r="Q106" s="194"/>
      <c r="R106" s="194">
        <f>IF(Q$106&lt;1,1,0)</f>
        <v>1</v>
      </c>
      <c r="S106" s="194"/>
      <c r="T106" s="194">
        <f>IF(S$106&lt;1,1,0)</f>
        <v>1</v>
      </c>
      <c r="U106" s="194"/>
      <c r="V106" s="194">
        <f>IF(U$106&lt;1,1,0)</f>
        <v>1</v>
      </c>
      <c r="W106" s="131"/>
    </row>
    <row r="107" spans="1:25">
      <c r="A107" s="132" t="s">
        <v>192</v>
      </c>
      <c r="B107" s="185" t="s">
        <v>125</v>
      </c>
      <c r="C107" s="194"/>
      <c r="D107" s="194">
        <f>IF(C$107&lt;1,1,0)</f>
        <v>1</v>
      </c>
      <c r="E107" s="194"/>
      <c r="F107" s="194">
        <f>IF(E$107&lt;1,1,0)</f>
        <v>1</v>
      </c>
      <c r="G107" s="194"/>
      <c r="H107" s="194">
        <f>IF(G$107&lt;1,1,0)</f>
        <v>1</v>
      </c>
      <c r="I107" s="194"/>
      <c r="J107" s="194">
        <f>IF(I$107&lt;1,1,0)</f>
        <v>1</v>
      </c>
      <c r="K107" s="194"/>
      <c r="L107" s="194">
        <f>IF(K$107&lt;1,1,0)</f>
        <v>1</v>
      </c>
      <c r="M107" s="194"/>
      <c r="N107" s="194">
        <f>IF(M$107&lt;1,1,0)</f>
        <v>1</v>
      </c>
      <c r="O107" s="194"/>
      <c r="P107" s="194">
        <f>IF(O$107&lt;1,1,0)</f>
        <v>1</v>
      </c>
      <c r="Q107" s="194"/>
      <c r="R107" s="194">
        <f>IF(Q$107&lt;1,1,0)</f>
        <v>1</v>
      </c>
      <c r="S107" s="194"/>
      <c r="T107" s="194">
        <f>IF(S$107&lt;1,1,0)</f>
        <v>1</v>
      </c>
      <c r="U107" s="194"/>
      <c r="V107" s="194">
        <f>IF(U$107&lt;1,1,0)</f>
        <v>1</v>
      </c>
      <c r="W107" s="131"/>
    </row>
    <row r="108" spans="1:25" ht="24">
      <c r="A108" s="279" t="s">
        <v>193</v>
      </c>
      <c r="B108" s="239" t="s">
        <v>233</v>
      </c>
      <c r="C108" s="447"/>
      <c r="D108" s="448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9"/>
    </row>
    <row r="109" spans="1:25">
      <c r="A109" s="277" t="s">
        <v>194</v>
      </c>
      <c r="B109" s="185">
        <v>1</v>
      </c>
      <c r="C109" s="194"/>
      <c r="D109" s="194">
        <f>IF(C$109+C$110+C$111+C$112+C$113&lt;3,1,0)</f>
        <v>1</v>
      </c>
      <c r="E109" s="194"/>
      <c r="F109" s="194">
        <f>IF(E$109+E$110+E$111+E$112+E$113&lt;3,1,0)</f>
        <v>1</v>
      </c>
      <c r="G109" s="194"/>
      <c r="H109" s="194">
        <f>IF(G$109+G$110+G$111+G$112+G$113&lt;3,1,0)</f>
        <v>1</v>
      </c>
      <c r="I109" s="194"/>
      <c r="J109" s="194">
        <f>IF(I$109+I$110+I$111+I$112+I$113&lt;3,1,0)</f>
        <v>1</v>
      </c>
      <c r="K109" s="194"/>
      <c r="L109" s="194">
        <f>IF(K$109+K$110+K$111+K$112+K$113&lt;3,1,0)</f>
        <v>1</v>
      </c>
      <c r="M109" s="194"/>
      <c r="N109" s="194">
        <f>IF(M$109+M$110+M$111+M$112+M$113&lt;3,1,0)</f>
        <v>1</v>
      </c>
      <c r="O109" s="194"/>
      <c r="P109" s="194">
        <f>IF(O$109+O$110+O$111+O$112+O$113&lt;3,1,0)</f>
        <v>1</v>
      </c>
      <c r="Q109" s="194"/>
      <c r="R109" s="194">
        <f>IF(Q$109+Q$110+Q$111+Q$112+Q$113&lt;3,1,0)</f>
        <v>1</v>
      </c>
      <c r="S109" s="194"/>
      <c r="T109" s="194">
        <f>IF(S$109+S$110+S$111+S$112+S$113&lt;3,1,0)</f>
        <v>1</v>
      </c>
      <c r="U109" s="194"/>
      <c r="V109" s="194">
        <f>IF(U$109+U$110+U$111+U$112+U$113&lt;3,1,0)</f>
        <v>1</v>
      </c>
      <c r="W109" s="131"/>
    </row>
    <row r="110" spans="1:25">
      <c r="A110" s="259" t="s">
        <v>195</v>
      </c>
      <c r="B110" s="185">
        <v>1</v>
      </c>
      <c r="C110" s="194"/>
      <c r="D110" s="194">
        <f t="shared" ref="D110:F113" si="180">IF(C$109+C$110+C$111+C$112+C$113&lt;3,1,0)</f>
        <v>1</v>
      </c>
      <c r="E110" s="194"/>
      <c r="F110" s="194">
        <f t="shared" si="180"/>
        <v>1</v>
      </c>
      <c r="G110" s="194"/>
      <c r="H110" s="194">
        <f t="shared" ref="H110" si="181">IF(G$109+G$110+G$111+G$112+G$113&lt;3,1,0)</f>
        <v>1</v>
      </c>
      <c r="I110" s="194"/>
      <c r="J110" s="194">
        <f t="shared" ref="J110" si="182">IF(I$109+I$110+I$111+I$112+I$113&lt;3,1,0)</f>
        <v>1</v>
      </c>
      <c r="K110" s="194"/>
      <c r="L110" s="194">
        <f t="shared" ref="L110" si="183">IF(K$109+K$110+K$111+K$112+K$113&lt;3,1,0)</f>
        <v>1</v>
      </c>
      <c r="M110" s="194"/>
      <c r="N110" s="194">
        <f t="shared" ref="N110" si="184">IF(M$109+M$110+M$111+M$112+M$113&lt;3,1,0)</f>
        <v>1</v>
      </c>
      <c r="O110" s="194"/>
      <c r="P110" s="194">
        <f t="shared" ref="P110" si="185">IF(O$109+O$110+O$111+O$112+O$113&lt;3,1,0)</f>
        <v>1</v>
      </c>
      <c r="Q110" s="194"/>
      <c r="R110" s="194">
        <f t="shared" ref="R110" si="186">IF(Q$109+Q$110+Q$111+Q$112+Q$113&lt;3,1,0)</f>
        <v>1</v>
      </c>
      <c r="S110" s="194"/>
      <c r="T110" s="194">
        <f t="shared" ref="T110" si="187">IF(S$109+S$110+S$111+S$112+S$113&lt;3,1,0)</f>
        <v>1</v>
      </c>
      <c r="U110" s="194"/>
      <c r="V110" s="194">
        <f t="shared" ref="V110" si="188">IF(U$109+U$110+U$111+U$112+U$113&lt;3,1,0)</f>
        <v>1</v>
      </c>
      <c r="W110" s="131"/>
    </row>
    <row r="111" spans="1:25">
      <c r="A111" s="259" t="s">
        <v>196</v>
      </c>
      <c r="B111" s="185">
        <v>1</v>
      </c>
      <c r="C111" s="194"/>
      <c r="D111" s="194">
        <f t="shared" si="180"/>
        <v>1</v>
      </c>
      <c r="E111" s="194"/>
      <c r="F111" s="194">
        <f t="shared" si="180"/>
        <v>1</v>
      </c>
      <c r="G111" s="194"/>
      <c r="H111" s="194">
        <f t="shared" ref="H111" si="189">IF(G$109+G$110+G$111+G$112+G$113&lt;3,1,0)</f>
        <v>1</v>
      </c>
      <c r="I111" s="194"/>
      <c r="J111" s="194">
        <f t="shared" ref="J111" si="190">IF(I$109+I$110+I$111+I$112+I$113&lt;3,1,0)</f>
        <v>1</v>
      </c>
      <c r="K111" s="194"/>
      <c r="L111" s="194">
        <f t="shared" ref="L111" si="191">IF(K$109+K$110+K$111+K$112+K$113&lt;3,1,0)</f>
        <v>1</v>
      </c>
      <c r="M111" s="194"/>
      <c r="N111" s="194">
        <f t="shared" ref="N111" si="192">IF(M$109+M$110+M$111+M$112+M$113&lt;3,1,0)</f>
        <v>1</v>
      </c>
      <c r="O111" s="194"/>
      <c r="P111" s="194">
        <f t="shared" ref="P111" si="193">IF(O$109+O$110+O$111+O$112+O$113&lt;3,1,0)</f>
        <v>1</v>
      </c>
      <c r="Q111" s="194"/>
      <c r="R111" s="194">
        <f t="shared" ref="R111" si="194">IF(Q$109+Q$110+Q$111+Q$112+Q$113&lt;3,1,0)</f>
        <v>1</v>
      </c>
      <c r="S111" s="194"/>
      <c r="T111" s="194">
        <f t="shared" ref="T111" si="195">IF(S$109+S$110+S$111+S$112+S$113&lt;3,1,0)</f>
        <v>1</v>
      </c>
      <c r="U111" s="194"/>
      <c r="V111" s="194">
        <f t="shared" ref="V111" si="196">IF(U$109+U$110+U$111+U$112+U$113&lt;3,1,0)</f>
        <v>1</v>
      </c>
      <c r="W111" s="131"/>
    </row>
    <row r="112" spans="1:25">
      <c r="A112" s="259" t="s">
        <v>197</v>
      </c>
      <c r="B112" s="185">
        <v>1</v>
      </c>
      <c r="C112" s="194"/>
      <c r="D112" s="194">
        <f t="shared" si="180"/>
        <v>1</v>
      </c>
      <c r="E112" s="194"/>
      <c r="F112" s="194">
        <f t="shared" si="180"/>
        <v>1</v>
      </c>
      <c r="G112" s="194"/>
      <c r="H112" s="194">
        <f t="shared" ref="H112" si="197">IF(G$109+G$110+G$111+G$112+G$113&lt;3,1,0)</f>
        <v>1</v>
      </c>
      <c r="I112" s="194"/>
      <c r="J112" s="194">
        <f t="shared" ref="J112" si="198">IF(I$109+I$110+I$111+I$112+I$113&lt;3,1,0)</f>
        <v>1</v>
      </c>
      <c r="K112" s="194"/>
      <c r="L112" s="194">
        <f t="shared" ref="L112" si="199">IF(K$109+K$110+K$111+K$112+K$113&lt;3,1,0)</f>
        <v>1</v>
      </c>
      <c r="M112" s="194"/>
      <c r="N112" s="194">
        <f t="shared" ref="N112" si="200">IF(M$109+M$110+M$111+M$112+M$113&lt;3,1,0)</f>
        <v>1</v>
      </c>
      <c r="O112" s="194"/>
      <c r="P112" s="194">
        <f t="shared" ref="P112" si="201">IF(O$109+O$110+O$111+O$112+O$113&lt;3,1,0)</f>
        <v>1</v>
      </c>
      <c r="Q112" s="194"/>
      <c r="R112" s="194">
        <f t="shared" ref="R112" si="202">IF(Q$109+Q$110+Q$111+Q$112+Q$113&lt;3,1,0)</f>
        <v>1</v>
      </c>
      <c r="S112" s="194"/>
      <c r="T112" s="194">
        <f t="shared" ref="T112" si="203">IF(S$109+S$110+S$111+S$112+S$113&lt;3,1,0)</f>
        <v>1</v>
      </c>
      <c r="U112" s="194"/>
      <c r="V112" s="194">
        <f t="shared" ref="V112" si="204">IF(U$109+U$110+U$111+U$112+U$113&lt;3,1,0)</f>
        <v>1</v>
      </c>
      <c r="W112" s="131"/>
    </row>
    <row r="113" spans="1:25">
      <c r="A113" s="259" t="s">
        <v>201</v>
      </c>
      <c r="B113" s="185">
        <v>1</v>
      </c>
      <c r="C113" s="194"/>
      <c r="D113" s="194">
        <f t="shared" si="180"/>
        <v>1</v>
      </c>
      <c r="E113" s="194"/>
      <c r="F113" s="194">
        <f t="shared" si="180"/>
        <v>1</v>
      </c>
      <c r="G113" s="194"/>
      <c r="H113" s="194">
        <f t="shared" ref="H113" si="205">IF(G$109+G$110+G$111+G$112+G$113&lt;3,1,0)</f>
        <v>1</v>
      </c>
      <c r="I113" s="194"/>
      <c r="J113" s="194">
        <f t="shared" ref="J113" si="206">IF(I$109+I$110+I$111+I$112+I$113&lt;3,1,0)</f>
        <v>1</v>
      </c>
      <c r="K113" s="194"/>
      <c r="L113" s="194">
        <f t="shared" ref="L113" si="207">IF(K$109+K$110+K$111+K$112+K$113&lt;3,1,0)</f>
        <v>1</v>
      </c>
      <c r="M113" s="194"/>
      <c r="N113" s="194">
        <f t="shared" ref="N113" si="208">IF(M$109+M$110+M$111+M$112+M$113&lt;3,1,0)</f>
        <v>1</v>
      </c>
      <c r="O113" s="194"/>
      <c r="P113" s="194">
        <f t="shared" ref="P113" si="209">IF(O$109+O$110+O$111+O$112+O$113&lt;3,1,0)</f>
        <v>1</v>
      </c>
      <c r="Q113" s="194"/>
      <c r="R113" s="194">
        <f t="shared" ref="R113" si="210">IF(Q$109+Q$110+Q$111+Q$112+Q$113&lt;3,1,0)</f>
        <v>1</v>
      </c>
      <c r="S113" s="194"/>
      <c r="T113" s="194">
        <f t="shared" ref="T113" si="211">IF(S$109+S$110+S$111+S$112+S$113&lt;3,1,0)</f>
        <v>1</v>
      </c>
      <c r="U113" s="194"/>
      <c r="V113" s="194">
        <f t="shared" ref="V113" si="212">IF(U$109+U$110+U$111+U$112+U$113&lt;3,1,0)</f>
        <v>1</v>
      </c>
      <c r="W113" s="131"/>
    </row>
    <row r="114" spans="1:25">
      <c r="A114" s="182" t="s">
        <v>109</v>
      </c>
      <c r="B114" s="184">
        <v>10</v>
      </c>
      <c r="C114" s="184">
        <f t="shared" ref="C114:V114" si="213">+C106+C107+C109+C110+C111+C112+C113</f>
        <v>0</v>
      </c>
      <c r="D114" s="184">
        <f t="shared" si="213"/>
        <v>7</v>
      </c>
      <c r="E114" s="184">
        <f t="shared" si="213"/>
        <v>0</v>
      </c>
      <c r="F114" s="184">
        <f t="shared" si="213"/>
        <v>7</v>
      </c>
      <c r="G114" s="184">
        <f t="shared" si="213"/>
        <v>0</v>
      </c>
      <c r="H114" s="184">
        <f t="shared" si="213"/>
        <v>7</v>
      </c>
      <c r="I114" s="184">
        <f t="shared" si="213"/>
        <v>0</v>
      </c>
      <c r="J114" s="184">
        <f t="shared" si="213"/>
        <v>7</v>
      </c>
      <c r="K114" s="184">
        <f t="shared" si="213"/>
        <v>0</v>
      </c>
      <c r="L114" s="184">
        <f t="shared" si="213"/>
        <v>7</v>
      </c>
      <c r="M114" s="184">
        <f t="shared" si="213"/>
        <v>0</v>
      </c>
      <c r="N114" s="184">
        <f t="shared" si="213"/>
        <v>7</v>
      </c>
      <c r="O114" s="184">
        <f t="shared" si="213"/>
        <v>0</v>
      </c>
      <c r="P114" s="184">
        <f t="shared" si="213"/>
        <v>7</v>
      </c>
      <c r="Q114" s="184">
        <f t="shared" si="213"/>
        <v>0</v>
      </c>
      <c r="R114" s="184">
        <f t="shared" si="213"/>
        <v>7</v>
      </c>
      <c r="S114" s="184">
        <f t="shared" si="213"/>
        <v>0</v>
      </c>
      <c r="T114" s="184">
        <f t="shared" si="213"/>
        <v>7</v>
      </c>
      <c r="U114" s="184">
        <f t="shared" si="213"/>
        <v>0</v>
      </c>
      <c r="V114" s="184">
        <f t="shared" si="213"/>
        <v>7</v>
      </c>
      <c r="W114" s="212"/>
    </row>
    <row r="115" spans="1:25">
      <c r="A115" s="136" t="s">
        <v>200</v>
      </c>
      <c r="B115" s="189" t="s">
        <v>231</v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209"/>
      <c r="W115" s="137"/>
      <c r="Y115" s="270"/>
    </row>
    <row r="116" spans="1:25">
      <c r="A116" s="279" t="s">
        <v>145</v>
      </c>
      <c r="B116" s="278"/>
      <c r="C116" s="447"/>
      <c r="D116" s="448"/>
      <c r="E116" s="448"/>
      <c r="F116" s="448"/>
      <c r="G116" s="448"/>
      <c r="H116" s="448"/>
      <c r="I116" s="448"/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8"/>
      <c r="U116" s="448"/>
      <c r="V116" s="448"/>
      <c r="W116" s="449"/>
    </row>
    <row r="117" spans="1:25">
      <c r="A117" s="259" t="s">
        <v>146</v>
      </c>
      <c r="B117" s="185">
        <v>1</v>
      </c>
      <c r="C117" s="194"/>
      <c r="D117" s="194">
        <f>IF(C$122&lt;5,1,0)</f>
        <v>1</v>
      </c>
      <c r="E117" s="194"/>
      <c r="F117" s="194">
        <f>IF(E$122&lt;5,1,0)</f>
        <v>1</v>
      </c>
      <c r="G117" s="194"/>
      <c r="H117" s="194">
        <f>IF(G$122&lt;5,1,0)</f>
        <v>1</v>
      </c>
      <c r="I117" s="194"/>
      <c r="J117" s="194">
        <f>IF(I$122&lt;5,1,0)</f>
        <v>1</v>
      </c>
      <c r="K117" s="194"/>
      <c r="L117" s="194">
        <f>IF(K$122&lt;5,1,0)</f>
        <v>1</v>
      </c>
      <c r="M117" s="194"/>
      <c r="N117" s="194">
        <f>IF(M$122&lt;5,1,0)</f>
        <v>1</v>
      </c>
      <c r="O117" s="194"/>
      <c r="P117" s="194">
        <f>IF(O$122&lt;5,1,0)</f>
        <v>1</v>
      </c>
      <c r="Q117" s="194"/>
      <c r="R117" s="194">
        <f>IF(Q$122&lt;5,1,0)</f>
        <v>1</v>
      </c>
      <c r="S117" s="194"/>
      <c r="T117" s="194">
        <f>IF(S$122&lt;5,1,0)</f>
        <v>1</v>
      </c>
      <c r="U117" s="194"/>
      <c r="V117" s="194">
        <f>IF(U$122&lt;5,1,0)</f>
        <v>1</v>
      </c>
      <c r="W117" s="131"/>
    </row>
    <row r="118" spans="1:25">
      <c r="A118" s="259" t="s">
        <v>147</v>
      </c>
      <c r="B118" s="185">
        <v>1</v>
      </c>
      <c r="C118" s="194"/>
      <c r="D118" s="194">
        <f t="shared" ref="D118:F120" si="214">IF(C$122&lt;5,1,0)</f>
        <v>1</v>
      </c>
      <c r="E118" s="194"/>
      <c r="F118" s="194">
        <f t="shared" si="214"/>
        <v>1</v>
      </c>
      <c r="G118" s="194"/>
      <c r="H118" s="194">
        <f t="shared" ref="H118" si="215">IF(G$122&lt;5,1,0)</f>
        <v>1</v>
      </c>
      <c r="I118" s="194"/>
      <c r="J118" s="194">
        <f t="shared" ref="J118" si="216">IF(I$122&lt;5,1,0)</f>
        <v>1</v>
      </c>
      <c r="K118" s="194"/>
      <c r="L118" s="194">
        <f t="shared" ref="L118" si="217">IF(K$122&lt;5,1,0)</f>
        <v>1</v>
      </c>
      <c r="M118" s="194"/>
      <c r="N118" s="194">
        <f t="shared" ref="N118" si="218">IF(M$122&lt;5,1,0)</f>
        <v>1</v>
      </c>
      <c r="O118" s="194"/>
      <c r="P118" s="194">
        <f t="shared" ref="P118" si="219">IF(O$122&lt;5,1,0)</f>
        <v>1</v>
      </c>
      <c r="Q118" s="194"/>
      <c r="R118" s="194">
        <f t="shared" ref="R118" si="220">IF(Q$122&lt;5,1,0)</f>
        <v>1</v>
      </c>
      <c r="S118" s="194"/>
      <c r="T118" s="194">
        <f t="shared" ref="T118" si="221">IF(S$122&lt;5,1,0)</f>
        <v>1</v>
      </c>
      <c r="U118" s="194"/>
      <c r="V118" s="194">
        <f t="shared" ref="V118" si="222">IF(U$122&lt;5,1,0)</f>
        <v>1</v>
      </c>
      <c r="W118" s="131"/>
    </row>
    <row r="119" spans="1:25">
      <c r="A119" s="259" t="s">
        <v>148</v>
      </c>
      <c r="B119" s="185">
        <v>3</v>
      </c>
      <c r="C119" s="194"/>
      <c r="D119" s="194">
        <f t="shared" si="214"/>
        <v>1</v>
      </c>
      <c r="E119" s="194"/>
      <c r="F119" s="194">
        <f t="shared" si="214"/>
        <v>1</v>
      </c>
      <c r="G119" s="194"/>
      <c r="H119" s="194">
        <f t="shared" ref="H119" si="223">IF(G$122&lt;5,1,0)</f>
        <v>1</v>
      </c>
      <c r="I119" s="194"/>
      <c r="J119" s="194">
        <f t="shared" ref="J119" si="224">IF(I$122&lt;5,1,0)</f>
        <v>1</v>
      </c>
      <c r="K119" s="194"/>
      <c r="L119" s="194">
        <f t="shared" ref="L119" si="225">IF(K$122&lt;5,1,0)</f>
        <v>1</v>
      </c>
      <c r="M119" s="194"/>
      <c r="N119" s="194">
        <f t="shared" ref="N119" si="226">IF(M$122&lt;5,1,0)</f>
        <v>1</v>
      </c>
      <c r="O119" s="194"/>
      <c r="P119" s="194">
        <f t="shared" ref="P119" si="227">IF(O$122&lt;5,1,0)</f>
        <v>1</v>
      </c>
      <c r="Q119" s="194"/>
      <c r="R119" s="194">
        <f t="shared" ref="R119" si="228">IF(Q$122&lt;5,1,0)</f>
        <v>1</v>
      </c>
      <c r="S119" s="194"/>
      <c r="T119" s="194">
        <f t="shared" ref="T119" si="229">IF(S$122&lt;5,1,0)</f>
        <v>1</v>
      </c>
      <c r="U119" s="194"/>
      <c r="V119" s="194">
        <f t="shared" ref="V119" si="230">IF(U$122&lt;5,1,0)</f>
        <v>1</v>
      </c>
      <c r="W119" s="131"/>
    </row>
    <row r="120" spans="1:25">
      <c r="A120" s="259" t="s">
        <v>149</v>
      </c>
      <c r="B120" s="185">
        <v>1</v>
      </c>
      <c r="C120" s="194"/>
      <c r="D120" s="194">
        <f t="shared" si="214"/>
        <v>1</v>
      </c>
      <c r="E120" s="194"/>
      <c r="F120" s="194">
        <f t="shared" si="214"/>
        <v>1</v>
      </c>
      <c r="G120" s="194"/>
      <c r="H120" s="194">
        <f t="shared" ref="H120" si="231">IF(G$122&lt;5,1,0)</f>
        <v>1</v>
      </c>
      <c r="I120" s="194"/>
      <c r="J120" s="194">
        <f t="shared" ref="J120" si="232">IF(I$122&lt;5,1,0)</f>
        <v>1</v>
      </c>
      <c r="K120" s="194"/>
      <c r="L120" s="194">
        <f t="shared" ref="L120" si="233">IF(K$122&lt;5,1,0)</f>
        <v>1</v>
      </c>
      <c r="M120" s="194"/>
      <c r="N120" s="194">
        <f t="shared" ref="N120" si="234">IF(M$122&lt;5,1,0)</f>
        <v>1</v>
      </c>
      <c r="O120" s="194"/>
      <c r="P120" s="194">
        <f t="shared" ref="P120" si="235">IF(O$122&lt;5,1,0)</f>
        <v>1</v>
      </c>
      <c r="Q120" s="194"/>
      <c r="R120" s="194">
        <f t="shared" ref="R120" si="236">IF(Q$122&lt;5,1,0)</f>
        <v>1</v>
      </c>
      <c r="S120" s="194"/>
      <c r="T120" s="194">
        <f t="shared" ref="T120" si="237">IF(S$122&lt;5,1,0)</f>
        <v>1</v>
      </c>
      <c r="U120" s="194"/>
      <c r="V120" s="194">
        <f t="shared" ref="V120" si="238">IF(U$122&lt;5,1,0)</f>
        <v>1</v>
      </c>
      <c r="W120" s="131"/>
    </row>
    <row r="121" spans="1:25">
      <c r="A121" s="132" t="s">
        <v>150</v>
      </c>
      <c r="B121" s="185" t="s">
        <v>151</v>
      </c>
      <c r="C121" s="194"/>
      <c r="D121" s="194">
        <f>IF(C$121&lt;2,1,0)</f>
        <v>1</v>
      </c>
      <c r="E121" s="194"/>
      <c r="F121" s="194">
        <f>IF(E$121&lt;2,1,0)</f>
        <v>1</v>
      </c>
      <c r="G121" s="194"/>
      <c r="H121" s="194">
        <f>IF(G$121&lt;2,1,0)</f>
        <v>1</v>
      </c>
      <c r="I121" s="194"/>
      <c r="J121" s="194">
        <f>IF(I$121&lt;2,1,0)</f>
        <v>1</v>
      </c>
      <c r="K121" s="194"/>
      <c r="L121" s="194">
        <f>IF(K$121&lt;2,1,0)</f>
        <v>1</v>
      </c>
      <c r="M121" s="194"/>
      <c r="N121" s="194">
        <f>IF(M$121&lt;2,1,0)</f>
        <v>1</v>
      </c>
      <c r="O121" s="194"/>
      <c r="P121" s="194">
        <f>IF(O$121&lt;2,1,0)</f>
        <v>1</v>
      </c>
      <c r="Q121" s="194"/>
      <c r="R121" s="194">
        <f>IF(Q$121&lt;2,1,0)</f>
        <v>1</v>
      </c>
      <c r="S121" s="194"/>
      <c r="T121" s="194">
        <f>IF(S$121&lt;2,1,0)</f>
        <v>1</v>
      </c>
      <c r="U121" s="194"/>
      <c r="V121" s="194">
        <f>IF(U$121&lt;2,1,0)</f>
        <v>1</v>
      </c>
      <c r="W121" s="131"/>
    </row>
    <row r="122" spans="1:25">
      <c r="A122" s="182" t="s">
        <v>109</v>
      </c>
      <c r="B122" s="184">
        <v>8</v>
      </c>
      <c r="C122" s="184">
        <f>+C117+C118+C119+C120+C121</f>
        <v>0</v>
      </c>
      <c r="D122" s="184">
        <f t="shared" ref="D122:V122" si="239">+D117+D118+D119+D120+D121</f>
        <v>5</v>
      </c>
      <c r="E122" s="184">
        <f t="shared" si="239"/>
        <v>0</v>
      </c>
      <c r="F122" s="184">
        <f t="shared" si="239"/>
        <v>5</v>
      </c>
      <c r="G122" s="184">
        <f t="shared" si="239"/>
        <v>0</v>
      </c>
      <c r="H122" s="184">
        <f t="shared" si="239"/>
        <v>5</v>
      </c>
      <c r="I122" s="184">
        <f t="shared" si="239"/>
        <v>0</v>
      </c>
      <c r="J122" s="184">
        <f t="shared" si="239"/>
        <v>5</v>
      </c>
      <c r="K122" s="184">
        <f t="shared" si="239"/>
        <v>0</v>
      </c>
      <c r="L122" s="184">
        <f t="shared" si="239"/>
        <v>5</v>
      </c>
      <c r="M122" s="184">
        <f t="shared" si="239"/>
        <v>0</v>
      </c>
      <c r="N122" s="184">
        <f t="shared" si="239"/>
        <v>5</v>
      </c>
      <c r="O122" s="184">
        <f t="shared" si="239"/>
        <v>0</v>
      </c>
      <c r="P122" s="184">
        <f t="shared" si="239"/>
        <v>5</v>
      </c>
      <c r="Q122" s="184">
        <f t="shared" si="239"/>
        <v>0</v>
      </c>
      <c r="R122" s="184">
        <f t="shared" si="239"/>
        <v>5</v>
      </c>
      <c r="S122" s="184">
        <f t="shared" si="239"/>
        <v>0</v>
      </c>
      <c r="T122" s="184">
        <f t="shared" si="239"/>
        <v>5</v>
      </c>
      <c r="U122" s="184">
        <f t="shared" si="239"/>
        <v>0</v>
      </c>
      <c r="V122" s="184">
        <f t="shared" si="239"/>
        <v>5</v>
      </c>
      <c r="W122" s="212"/>
    </row>
    <row r="123" spans="1:25">
      <c r="A123" s="136" t="s">
        <v>334</v>
      </c>
      <c r="B123" s="189" t="s">
        <v>243</v>
      </c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209"/>
      <c r="W123" s="137"/>
      <c r="Y123" s="270"/>
    </row>
    <row r="124" spans="1:25">
      <c r="A124" s="280" t="s">
        <v>203</v>
      </c>
      <c r="B124" s="278"/>
      <c r="C124" s="447"/>
      <c r="D124" s="448"/>
      <c r="E124" s="448"/>
      <c r="F124" s="448"/>
      <c r="G124" s="448"/>
      <c r="H124" s="448"/>
      <c r="I124" s="448"/>
      <c r="J124" s="448"/>
      <c r="K124" s="448"/>
      <c r="L124" s="448"/>
      <c r="M124" s="448"/>
      <c r="N124" s="448"/>
      <c r="O124" s="448"/>
      <c r="P124" s="448"/>
      <c r="Q124" s="448"/>
      <c r="R124" s="448"/>
      <c r="S124" s="448"/>
      <c r="T124" s="448"/>
      <c r="U124" s="448"/>
      <c r="V124" s="448"/>
      <c r="W124" s="449"/>
    </row>
    <row r="125" spans="1:25">
      <c r="A125" s="139" t="s">
        <v>204</v>
      </c>
      <c r="B125" s="185">
        <v>3</v>
      </c>
      <c r="C125" s="244"/>
      <c r="D125" s="194">
        <f>IF(C$132&lt;6,1,0)</f>
        <v>1</v>
      </c>
      <c r="E125" s="194"/>
      <c r="F125" s="194">
        <f>IF(E$132&lt;6,1,0)</f>
        <v>1</v>
      </c>
      <c r="G125" s="194"/>
      <c r="H125" s="194">
        <f>IF(G$132&lt;6,1,0)</f>
        <v>1</v>
      </c>
      <c r="I125" s="194"/>
      <c r="J125" s="194">
        <f>IF(I$132&lt;6,1,0)</f>
        <v>1</v>
      </c>
      <c r="K125" s="194"/>
      <c r="L125" s="194">
        <f>IF(K$132&lt;6,1,0)</f>
        <v>1</v>
      </c>
      <c r="M125" s="194"/>
      <c r="N125" s="194">
        <f>IF(M$132&lt;6,1,0)</f>
        <v>1</v>
      </c>
      <c r="O125" s="194"/>
      <c r="P125" s="194">
        <f>IF(O$132&lt;6,1,0)</f>
        <v>1</v>
      </c>
      <c r="Q125" s="194"/>
      <c r="R125" s="194">
        <f>IF(Q$132&lt;6,1,0)</f>
        <v>1</v>
      </c>
      <c r="S125" s="194"/>
      <c r="T125" s="194">
        <f>IF(S$132&lt;6,1,0)</f>
        <v>1</v>
      </c>
      <c r="U125" s="194"/>
      <c r="V125" s="194">
        <f>IF(U$132&lt;6,1,0)</f>
        <v>1</v>
      </c>
      <c r="W125" s="131"/>
    </row>
    <row r="126" spans="1:25">
      <c r="A126" s="139" t="s">
        <v>20</v>
      </c>
      <c r="B126" s="185">
        <v>1</v>
      </c>
      <c r="C126" s="244"/>
      <c r="D126" s="194">
        <f t="shared" ref="D126:F131" si="240">IF(C$132&lt;6,1,0)</f>
        <v>1</v>
      </c>
      <c r="E126" s="194"/>
      <c r="F126" s="194">
        <f t="shared" si="240"/>
        <v>1</v>
      </c>
      <c r="G126" s="194"/>
      <c r="H126" s="194">
        <f t="shared" ref="H126" si="241">IF(G$132&lt;6,1,0)</f>
        <v>1</v>
      </c>
      <c r="I126" s="194"/>
      <c r="J126" s="194">
        <f t="shared" ref="J126" si="242">IF(I$132&lt;6,1,0)</f>
        <v>1</v>
      </c>
      <c r="K126" s="194"/>
      <c r="L126" s="194">
        <f t="shared" ref="L126" si="243">IF(K$132&lt;6,1,0)</f>
        <v>1</v>
      </c>
      <c r="M126" s="194"/>
      <c r="N126" s="194">
        <f t="shared" ref="N126" si="244">IF(M$132&lt;6,1,0)</f>
        <v>1</v>
      </c>
      <c r="O126" s="194"/>
      <c r="P126" s="194">
        <f t="shared" ref="P126" si="245">IF(O$132&lt;6,1,0)</f>
        <v>1</v>
      </c>
      <c r="Q126" s="194"/>
      <c r="R126" s="194">
        <f t="shared" ref="R126" si="246">IF(Q$132&lt;6,1,0)</f>
        <v>1</v>
      </c>
      <c r="S126" s="194"/>
      <c r="T126" s="194">
        <f t="shared" ref="T126" si="247">IF(S$132&lt;6,1,0)</f>
        <v>1</v>
      </c>
      <c r="U126" s="194"/>
      <c r="V126" s="194">
        <f t="shared" ref="V126" si="248">IF(U$132&lt;6,1,0)</f>
        <v>1</v>
      </c>
      <c r="W126" s="131"/>
    </row>
    <row r="127" spans="1:25">
      <c r="A127" s="139" t="s">
        <v>208</v>
      </c>
      <c r="B127" s="185">
        <v>1</v>
      </c>
      <c r="C127" s="244"/>
      <c r="D127" s="194">
        <f t="shared" si="240"/>
        <v>1</v>
      </c>
      <c r="E127" s="194"/>
      <c r="F127" s="194">
        <f t="shared" si="240"/>
        <v>1</v>
      </c>
      <c r="G127" s="194"/>
      <c r="H127" s="194">
        <f t="shared" ref="H127" si="249">IF(G$132&lt;6,1,0)</f>
        <v>1</v>
      </c>
      <c r="I127" s="194"/>
      <c r="J127" s="194">
        <f t="shared" ref="J127" si="250">IF(I$132&lt;6,1,0)</f>
        <v>1</v>
      </c>
      <c r="K127" s="194"/>
      <c r="L127" s="194">
        <f t="shared" ref="L127" si="251">IF(K$132&lt;6,1,0)</f>
        <v>1</v>
      </c>
      <c r="M127" s="194"/>
      <c r="N127" s="194">
        <f t="shared" ref="N127" si="252">IF(M$132&lt;6,1,0)</f>
        <v>1</v>
      </c>
      <c r="O127" s="194"/>
      <c r="P127" s="194">
        <f t="shared" ref="P127" si="253">IF(O$132&lt;6,1,0)</f>
        <v>1</v>
      </c>
      <c r="Q127" s="194"/>
      <c r="R127" s="194">
        <f t="shared" ref="R127" si="254">IF(Q$132&lt;6,1,0)</f>
        <v>1</v>
      </c>
      <c r="S127" s="194"/>
      <c r="T127" s="194">
        <f t="shared" ref="T127" si="255">IF(S$132&lt;6,1,0)</f>
        <v>1</v>
      </c>
      <c r="U127" s="194"/>
      <c r="V127" s="194">
        <f t="shared" ref="V127" si="256">IF(U$132&lt;6,1,0)</f>
        <v>1</v>
      </c>
      <c r="W127" s="131"/>
    </row>
    <row r="128" spans="1:25">
      <c r="A128" s="277" t="s">
        <v>209</v>
      </c>
      <c r="B128" s="185">
        <v>1</v>
      </c>
      <c r="C128" s="244"/>
      <c r="D128" s="194">
        <f t="shared" si="240"/>
        <v>1</v>
      </c>
      <c r="E128" s="194"/>
      <c r="F128" s="194">
        <f t="shared" si="240"/>
        <v>1</v>
      </c>
      <c r="G128" s="194"/>
      <c r="H128" s="194">
        <f t="shared" ref="H128" si="257">IF(G$132&lt;6,1,0)</f>
        <v>1</v>
      </c>
      <c r="I128" s="194"/>
      <c r="J128" s="194">
        <f t="shared" ref="J128" si="258">IF(I$132&lt;6,1,0)</f>
        <v>1</v>
      </c>
      <c r="K128" s="194"/>
      <c r="L128" s="194">
        <f t="shared" ref="L128" si="259">IF(K$132&lt;6,1,0)</f>
        <v>1</v>
      </c>
      <c r="M128" s="194"/>
      <c r="N128" s="194">
        <f t="shared" ref="N128" si="260">IF(M$132&lt;6,1,0)</f>
        <v>1</v>
      </c>
      <c r="O128" s="194"/>
      <c r="P128" s="194">
        <f t="shared" ref="P128" si="261">IF(O$132&lt;6,1,0)</f>
        <v>1</v>
      </c>
      <c r="Q128" s="194"/>
      <c r="R128" s="194">
        <f t="shared" ref="R128" si="262">IF(Q$132&lt;6,1,0)</f>
        <v>1</v>
      </c>
      <c r="S128" s="194"/>
      <c r="T128" s="194">
        <f t="shared" ref="T128" si="263">IF(S$132&lt;6,1,0)</f>
        <v>1</v>
      </c>
      <c r="U128" s="194"/>
      <c r="V128" s="194">
        <f t="shared" ref="V128" si="264">IF(U$132&lt;6,1,0)</f>
        <v>1</v>
      </c>
      <c r="W128" s="131"/>
    </row>
    <row r="129" spans="1:25">
      <c r="A129" s="139" t="s">
        <v>205</v>
      </c>
      <c r="B129" s="185">
        <v>1</v>
      </c>
      <c r="C129" s="244"/>
      <c r="D129" s="194">
        <f t="shared" si="240"/>
        <v>1</v>
      </c>
      <c r="E129" s="194"/>
      <c r="F129" s="194">
        <f t="shared" si="240"/>
        <v>1</v>
      </c>
      <c r="G129" s="194"/>
      <c r="H129" s="194">
        <f t="shared" ref="H129" si="265">IF(G$132&lt;6,1,0)</f>
        <v>1</v>
      </c>
      <c r="I129" s="194"/>
      <c r="J129" s="194">
        <f t="shared" ref="J129" si="266">IF(I$132&lt;6,1,0)</f>
        <v>1</v>
      </c>
      <c r="K129" s="194"/>
      <c r="L129" s="194">
        <f t="shared" ref="L129" si="267">IF(K$132&lt;6,1,0)</f>
        <v>1</v>
      </c>
      <c r="M129" s="194"/>
      <c r="N129" s="194">
        <f t="shared" ref="N129" si="268">IF(M$132&lt;6,1,0)</f>
        <v>1</v>
      </c>
      <c r="O129" s="194"/>
      <c r="P129" s="194">
        <f t="shared" ref="P129" si="269">IF(O$132&lt;6,1,0)</f>
        <v>1</v>
      </c>
      <c r="Q129" s="194"/>
      <c r="R129" s="194">
        <f t="shared" ref="R129" si="270">IF(Q$132&lt;6,1,0)</f>
        <v>1</v>
      </c>
      <c r="S129" s="194"/>
      <c r="T129" s="194">
        <f t="shared" ref="T129" si="271">IF(S$132&lt;6,1,0)</f>
        <v>1</v>
      </c>
      <c r="U129" s="194"/>
      <c r="V129" s="194">
        <f t="shared" ref="V129" si="272">IF(U$132&lt;6,1,0)</f>
        <v>1</v>
      </c>
      <c r="W129" s="131"/>
    </row>
    <row r="130" spans="1:25">
      <c r="A130" s="139" t="s">
        <v>206</v>
      </c>
      <c r="B130" s="185">
        <v>1</v>
      </c>
      <c r="C130" s="244"/>
      <c r="D130" s="194">
        <f t="shared" si="240"/>
        <v>1</v>
      </c>
      <c r="E130" s="194"/>
      <c r="F130" s="194">
        <f t="shared" si="240"/>
        <v>1</v>
      </c>
      <c r="G130" s="194"/>
      <c r="H130" s="194">
        <f t="shared" ref="H130" si="273">IF(G$132&lt;6,1,0)</f>
        <v>1</v>
      </c>
      <c r="I130" s="194"/>
      <c r="J130" s="194">
        <f t="shared" ref="J130" si="274">IF(I$132&lt;6,1,0)</f>
        <v>1</v>
      </c>
      <c r="K130" s="194"/>
      <c r="L130" s="194">
        <f t="shared" ref="L130" si="275">IF(K$132&lt;6,1,0)</f>
        <v>1</v>
      </c>
      <c r="M130" s="194"/>
      <c r="N130" s="194">
        <f t="shared" ref="N130" si="276">IF(M$132&lt;6,1,0)</f>
        <v>1</v>
      </c>
      <c r="O130" s="194"/>
      <c r="P130" s="194">
        <f t="shared" ref="P130" si="277">IF(O$132&lt;6,1,0)</f>
        <v>1</v>
      </c>
      <c r="Q130" s="194"/>
      <c r="R130" s="194">
        <f t="shared" ref="R130" si="278">IF(Q$132&lt;6,1,0)</f>
        <v>1</v>
      </c>
      <c r="S130" s="194"/>
      <c r="T130" s="194">
        <f t="shared" ref="T130" si="279">IF(S$132&lt;6,1,0)</f>
        <v>1</v>
      </c>
      <c r="U130" s="194"/>
      <c r="V130" s="194">
        <f t="shared" ref="V130" si="280">IF(U$132&lt;6,1,0)</f>
        <v>1</v>
      </c>
      <c r="W130" s="131"/>
    </row>
    <row r="131" spans="1:25">
      <c r="A131" s="139" t="s">
        <v>207</v>
      </c>
      <c r="B131" s="185">
        <v>1</v>
      </c>
      <c r="C131" s="244"/>
      <c r="D131" s="194">
        <f t="shared" si="240"/>
        <v>1</v>
      </c>
      <c r="E131" s="194"/>
      <c r="F131" s="194">
        <f t="shared" si="240"/>
        <v>1</v>
      </c>
      <c r="G131" s="194"/>
      <c r="H131" s="194">
        <f t="shared" ref="H131" si="281">IF(G$132&lt;6,1,0)</f>
        <v>1</v>
      </c>
      <c r="I131" s="194"/>
      <c r="J131" s="194">
        <f t="shared" ref="J131" si="282">IF(I$132&lt;6,1,0)</f>
        <v>1</v>
      </c>
      <c r="K131" s="194"/>
      <c r="L131" s="194">
        <f t="shared" ref="L131" si="283">IF(K$132&lt;6,1,0)</f>
        <v>1</v>
      </c>
      <c r="M131" s="194"/>
      <c r="N131" s="194">
        <f t="shared" ref="N131" si="284">IF(M$132&lt;6,1,0)</f>
        <v>1</v>
      </c>
      <c r="O131" s="194"/>
      <c r="P131" s="194">
        <f t="shared" ref="P131" si="285">IF(O$132&lt;6,1,0)</f>
        <v>1</v>
      </c>
      <c r="Q131" s="194"/>
      <c r="R131" s="194">
        <f t="shared" ref="R131" si="286">IF(Q$132&lt;6,1,0)</f>
        <v>1</v>
      </c>
      <c r="S131" s="194"/>
      <c r="T131" s="194">
        <f t="shared" ref="T131" si="287">IF(S$132&lt;6,1,0)</f>
        <v>1</v>
      </c>
      <c r="U131" s="194"/>
      <c r="V131" s="194">
        <f t="shared" ref="V131" si="288">IF(U$132&lt;6,1,0)</f>
        <v>1</v>
      </c>
      <c r="W131" s="131"/>
    </row>
    <row r="132" spans="1:25" s="201" customFormat="1">
      <c r="A132" s="182" t="s">
        <v>109</v>
      </c>
      <c r="B132" s="200">
        <v>9</v>
      </c>
      <c r="C132" s="200">
        <f>SUM(C125:C131)</f>
        <v>0</v>
      </c>
      <c r="D132" s="200">
        <f t="shared" ref="D132:V132" si="289">SUM(D125:D131)</f>
        <v>7</v>
      </c>
      <c r="E132" s="200">
        <f t="shared" si="289"/>
        <v>0</v>
      </c>
      <c r="F132" s="200">
        <f t="shared" si="289"/>
        <v>7</v>
      </c>
      <c r="G132" s="200">
        <f t="shared" si="289"/>
        <v>0</v>
      </c>
      <c r="H132" s="200">
        <f t="shared" si="289"/>
        <v>7</v>
      </c>
      <c r="I132" s="200">
        <f t="shared" si="289"/>
        <v>0</v>
      </c>
      <c r="J132" s="200">
        <f t="shared" si="289"/>
        <v>7</v>
      </c>
      <c r="K132" s="200">
        <f t="shared" si="289"/>
        <v>0</v>
      </c>
      <c r="L132" s="200">
        <f t="shared" si="289"/>
        <v>7</v>
      </c>
      <c r="M132" s="200">
        <f t="shared" si="289"/>
        <v>0</v>
      </c>
      <c r="N132" s="200">
        <f t="shared" si="289"/>
        <v>7</v>
      </c>
      <c r="O132" s="200">
        <f t="shared" si="289"/>
        <v>0</v>
      </c>
      <c r="P132" s="200">
        <f t="shared" si="289"/>
        <v>7</v>
      </c>
      <c r="Q132" s="200">
        <f t="shared" si="289"/>
        <v>0</v>
      </c>
      <c r="R132" s="200">
        <f t="shared" si="289"/>
        <v>7</v>
      </c>
      <c r="S132" s="200">
        <f t="shared" si="289"/>
        <v>0</v>
      </c>
      <c r="T132" s="200">
        <f t="shared" si="289"/>
        <v>7</v>
      </c>
      <c r="U132" s="200">
        <f t="shared" si="289"/>
        <v>0</v>
      </c>
      <c r="V132" s="200">
        <f t="shared" si="289"/>
        <v>7</v>
      </c>
      <c r="W132" s="213"/>
    </row>
    <row r="133" spans="1:25">
      <c r="A133" s="450" t="s">
        <v>210</v>
      </c>
      <c r="B133" s="451"/>
      <c r="C133" s="444"/>
      <c r="D133" s="445"/>
      <c r="E133" s="445"/>
      <c r="F133" s="445"/>
      <c r="G133" s="445"/>
      <c r="H133" s="445"/>
      <c r="I133" s="445"/>
      <c r="J133" s="445"/>
      <c r="K133" s="445"/>
      <c r="L133" s="445"/>
      <c r="M133" s="445"/>
      <c r="N133" s="445"/>
      <c r="O133" s="445"/>
      <c r="P133" s="445"/>
      <c r="Q133" s="445"/>
      <c r="R133" s="445"/>
      <c r="S133" s="445"/>
      <c r="T133" s="445"/>
      <c r="U133" s="445"/>
      <c r="V133" s="445"/>
      <c r="W133" s="446"/>
      <c r="Y133" s="270"/>
    </row>
    <row r="134" spans="1:25">
      <c r="A134" s="131" t="s">
        <v>211</v>
      </c>
      <c r="B134" s="194">
        <v>4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194"/>
      <c r="O134" s="194"/>
      <c r="P134" s="194"/>
      <c r="Q134" s="194"/>
      <c r="R134" s="194"/>
      <c r="S134" s="194"/>
      <c r="T134" s="194"/>
      <c r="U134" s="194"/>
      <c r="V134" s="208"/>
      <c r="W134" s="131"/>
    </row>
    <row r="135" spans="1:25" s="201" customFormat="1">
      <c r="A135" s="182" t="s">
        <v>109</v>
      </c>
      <c r="B135" s="200">
        <v>4</v>
      </c>
      <c r="C135" s="200">
        <f>+C134</f>
        <v>0</v>
      </c>
      <c r="D135" s="200"/>
      <c r="E135" s="200">
        <f t="shared" ref="E135:U135" si="290">+E134</f>
        <v>0</v>
      </c>
      <c r="F135" s="200"/>
      <c r="G135" s="200">
        <f t="shared" si="290"/>
        <v>0</v>
      </c>
      <c r="H135" s="200"/>
      <c r="I135" s="200">
        <f t="shared" si="290"/>
        <v>0</v>
      </c>
      <c r="J135" s="200"/>
      <c r="K135" s="200">
        <f t="shared" si="290"/>
        <v>0</v>
      </c>
      <c r="L135" s="200"/>
      <c r="M135" s="200">
        <f t="shared" si="290"/>
        <v>0</v>
      </c>
      <c r="N135" s="200"/>
      <c r="O135" s="200">
        <f t="shared" si="290"/>
        <v>0</v>
      </c>
      <c r="P135" s="200"/>
      <c r="Q135" s="200">
        <f t="shared" si="290"/>
        <v>0</v>
      </c>
      <c r="R135" s="200"/>
      <c r="S135" s="200">
        <f t="shared" si="290"/>
        <v>0</v>
      </c>
      <c r="T135" s="200"/>
      <c r="U135" s="200">
        <f t="shared" si="290"/>
        <v>0</v>
      </c>
      <c r="V135" s="200"/>
      <c r="W135" s="200"/>
    </row>
    <row r="136" spans="1:25">
      <c r="A136" s="136" t="s">
        <v>212</v>
      </c>
      <c r="B136" s="189" t="s">
        <v>233</v>
      </c>
      <c r="C136" s="444"/>
      <c r="D136" s="445"/>
      <c r="E136" s="445"/>
      <c r="F136" s="445"/>
      <c r="G136" s="445"/>
      <c r="H136" s="445"/>
      <c r="I136" s="445"/>
      <c r="J136" s="445"/>
      <c r="K136" s="445"/>
      <c r="L136" s="445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6"/>
      <c r="Y136" s="270"/>
    </row>
    <row r="137" spans="1:25">
      <c r="A137" s="132" t="s">
        <v>213</v>
      </c>
      <c r="B137" s="185">
        <v>1</v>
      </c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194"/>
      <c r="O137" s="194"/>
      <c r="P137" s="194"/>
      <c r="Q137" s="194"/>
      <c r="R137" s="194"/>
      <c r="S137" s="194"/>
      <c r="T137" s="194"/>
      <c r="U137" s="194"/>
      <c r="V137" s="208"/>
      <c r="W137" s="131"/>
    </row>
    <row r="138" spans="1:25">
      <c r="A138" s="132" t="s">
        <v>214</v>
      </c>
      <c r="B138" s="185" t="s">
        <v>125</v>
      </c>
      <c r="C138" s="194"/>
      <c r="D138" s="194">
        <f>IF(C$138&lt;1,1,0)</f>
        <v>1</v>
      </c>
      <c r="E138" s="194"/>
      <c r="F138" s="194">
        <f>IF(E$138&lt;1,1,0)</f>
        <v>1</v>
      </c>
      <c r="G138" s="194"/>
      <c r="H138" s="194">
        <f>IF(G$138&lt;1,1,0)</f>
        <v>1</v>
      </c>
      <c r="I138" s="194"/>
      <c r="J138" s="194">
        <f>IF(I$138&lt;1,1,0)</f>
        <v>1</v>
      </c>
      <c r="K138" s="194"/>
      <c r="L138" s="194">
        <f>IF(K$138&lt;1,1,0)</f>
        <v>1</v>
      </c>
      <c r="M138" s="194"/>
      <c r="N138" s="194">
        <f>IF(M$138&lt;1,1,0)</f>
        <v>1</v>
      </c>
      <c r="O138" s="194"/>
      <c r="P138" s="194">
        <f>IF(O$138&lt;1,1,0)</f>
        <v>1</v>
      </c>
      <c r="Q138" s="194"/>
      <c r="R138" s="194">
        <f>IF(Q$138&lt;1,1,0)</f>
        <v>1</v>
      </c>
      <c r="S138" s="194"/>
      <c r="T138" s="194">
        <f>IF(S$138&lt;1,1,0)</f>
        <v>1</v>
      </c>
      <c r="U138" s="194"/>
      <c r="V138" s="194">
        <f>IF(U$138&lt;1,1,0)</f>
        <v>1</v>
      </c>
      <c r="W138" s="131"/>
    </row>
    <row r="139" spans="1:25">
      <c r="A139" s="132" t="s">
        <v>215</v>
      </c>
      <c r="B139" s="185" t="s">
        <v>216</v>
      </c>
      <c r="C139" s="194"/>
      <c r="D139" s="194">
        <f>IF(C$139&lt;1,1,0)</f>
        <v>1</v>
      </c>
      <c r="E139" s="194"/>
      <c r="F139" s="194">
        <f>IF(E$139&lt;1,1,0)</f>
        <v>1</v>
      </c>
      <c r="G139" s="194"/>
      <c r="H139" s="194">
        <f>IF(G$139&lt;1,1,0)</f>
        <v>1</v>
      </c>
      <c r="I139" s="194"/>
      <c r="J139" s="194">
        <f>IF(I$139&lt;1,1,0)</f>
        <v>1</v>
      </c>
      <c r="K139" s="194"/>
      <c r="L139" s="194">
        <f>IF(K$139&lt;1,1,0)</f>
        <v>1</v>
      </c>
      <c r="M139" s="194"/>
      <c r="N139" s="194">
        <f>IF(M$139&lt;1,1,0)</f>
        <v>1</v>
      </c>
      <c r="O139" s="194"/>
      <c r="P139" s="194">
        <f>IF(O$139&lt;1,1,0)</f>
        <v>1</v>
      </c>
      <c r="Q139" s="194"/>
      <c r="R139" s="194">
        <f>IF(Q$139&lt;1,1,0)</f>
        <v>1</v>
      </c>
      <c r="S139" s="194"/>
      <c r="T139" s="194">
        <f>IF(S$139&lt;1,1,0)</f>
        <v>1</v>
      </c>
      <c r="U139" s="194"/>
      <c r="V139" s="194">
        <f>IF(U$139&lt;1,1,0)</f>
        <v>1</v>
      </c>
      <c r="W139" s="131"/>
    </row>
    <row r="140" spans="1:25">
      <c r="A140" s="132" t="s">
        <v>217</v>
      </c>
      <c r="B140" s="185" t="s">
        <v>216</v>
      </c>
      <c r="C140" s="194"/>
      <c r="D140" s="194">
        <f>IF(C$140&lt;1,1,0)</f>
        <v>1</v>
      </c>
      <c r="E140" s="194"/>
      <c r="F140" s="194">
        <f>IF(E$140&lt;1,1,0)</f>
        <v>1</v>
      </c>
      <c r="G140" s="194"/>
      <c r="H140" s="194">
        <f>IF(G$140&lt;1,1,0)</f>
        <v>1</v>
      </c>
      <c r="I140" s="194"/>
      <c r="J140" s="194">
        <f>IF(I$140&lt;1,1,0)</f>
        <v>1</v>
      </c>
      <c r="K140" s="194"/>
      <c r="L140" s="194">
        <f>IF(K$140&lt;1,1,0)</f>
        <v>1</v>
      </c>
      <c r="M140" s="194"/>
      <c r="N140" s="194">
        <f>IF(M$140&lt;1,1,0)</f>
        <v>1</v>
      </c>
      <c r="O140" s="194"/>
      <c r="P140" s="194">
        <f>IF(O$140&lt;1,1,0)</f>
        <v>1</v>
      </c>
      <c r="Q140" s="194"/>
      <c r="R140" s="194">
        <f>IF(Q$140&lt;1,1,0)</f>
        <v>1</v>
      </c>
      <c r="S140" s="194"/>
      <c r="T140" s="194">
        <f>IF(S$140&lt;1,1,0)</f>
        <v>1</v>
      </c>
      <c r="U140" s="194"/>
      <c r="V140" s="194">
        <f>IF(U$140&lt;1,1,0)</f>
        <v>1</v>
      </c>
      <c r="W140" s="131"/>
    </row>
    <row r="141" spans="1:25" s="201" customFormat="1">
      <c r="A141" s="182" t="s">
        <v>109</v>
      </c>
      <c r="B141" s="200">
        <v>5</v>
      </c>
      <c r="C141" s="200">
        <f>+C137+C138+C139+C140</f>
        <v>0</v>
      </c>
      <c r="D141" s="200">
        <f t="shared" ref="D141:V141" si="291">+D137+D138+D139+D140</f>
        <v>3</v>
      </c>
      <c r="E141" s="200">
        <f t="shared" si="291"/>
        <v>0</v>
      </c>
      <c r="F141" s="200">
        <f t="shared" si="291"/>
        <v>3</v>
      </c>
      <c r="G141" s="200">
        <f t="shared" si="291"/>
        <v>0</v>
      </c>
      <c r="H141" s="200">
        <f t="shared" si="291"/>
        <v>3</v>
      </c>
      <c r="I141" s="200">
        <f t="shared" si="291"/>
        <v>0</v>
      </c>
      <c r="J141" s="200">
        <f t="shared" si="291"/>
        <v>3</v>
      </c>
      <c r="K141" s="200">
        <f t="shared" si="291"/>
        <v>0</v>
      </c>
      <c r="L141" s="200">
        <f t="shared" si="291"/>
        <v>3</v>
      </c>
      <c r="M141" s="200">
        <f t="shared" si="291"/>
        <v>0</v>
      </c>
      <c r="N141" s="200">
        <f t="shared" si="291"/>
        <v>3</v>
      </c>
      <c r="O141" s="200">
        <f t="shared" si="291"/>
        <v>0</v>
      </c>
      <c r="P141" s="200">
        <f t="shared" si="291"/>
        <v>3</v>
      </c>
      <c r="Q141" s="200">
        <f t="shared" si="291"/>
        <v>0</v>
      </c>
      <c r="R141" s="200">
        <f t="shared" si="291"/>
        <v>3</v>
      </c>
      <c r="S141" s="200">
        <f t="shared" si="291"/>
        <v>0</v>
      </c>
      <c r="T141" s="200">
        <f t="shared" si="291"/>
        <v>3</v>
      </c>
      <c r="U141" s="200">
        <f t="shared" si="291"/>
        <v>0</v>
      </c>
      <c r="V141" s="200">
        <f t="shared" si="291"/>
        <v>3</v>
      </c>
      <c r="W141" s="200"/>
    </row>
    <row r="142" spans="1:25">
      <c r="A142" s="136" t="s">
        <v>218</v>
      </c>
      <c r="B142" s="13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209"/>
      <c r="W142" s="137"/>
      <c r="Y142" s="270"/>
    </row>
    <row r="143" spans="1:25">
      <c r="A143" s="132" t="s">
        <v>219</v>
      </c>
      <c r="B143" s="185" t="s">
        <v>125</v>
      </c>
      <c r="C143" s="194"/>
      <c r="D143" s="194">
        <f>IF(C$143&lt;1,1,0)</f>
        <v>1</v>
      </c>
      <c r="E143" s="194"/>
      <c r="F143" s="194">
        <f>IF(E$143&lt;1,1,0)</f>
        <v>1</v>
      </c>
      <c r="G143" s="194"/>
      <c r="H143" s="194">
        <f>IF(G$143&lt;1,1,0)</f>
        <v>1</v>
      </c>
      <c r="I143" s="194"/>
      <c r="J143" s="194">
        <f>IF(I$143&lt;1,1,0)</f>
        <v>1</v>
      </c>
      <c r="K143" s="194"/>
      <c r="L143" s="194">
        <f>IF(K$143&lt;1,1,0)</f>
        <v>1</v>
      </c>
      <c r="M143" s="194"/>
      <c r="N143" s="194">
        <f>IF(M$143&lt;1,1,0)</f>
        <v>1</v>
      </c>
      <c r="O143" s="194"/>
      <c r="P143" s="194">
        <f>IF(O$143&lt;1,1,0)</f>
        <v>1</v>
      </c>
      <c r="Q143" s="194"/>
      <c r="R143" s="194">
        <f>IF(Q$143&lt;1,1,0)</f>
        <v>1</v>
      </c>
      <c r="S143" s="194"/>
      <c r="T143" s="194">
        <f>IF(S$143&lt;1,1,0)</f>
        <v>1</v>
      </c>
      <c r="U143" s="194"/>
      <c r="V143" s="194">
        <f>IF(U$143&lt;1,1,0)</f>
        <v>1</v>
      </c>
      <c r="W143" s="131"/>
    </row>
    <row r="144" spans="1:25" s="201" customFormat="1">
      <c r="A144" s="182" t="s">
        <v>109</v>
      </c>
      <c r="B144" s="200">
        <v>2</v>
      </c>
      <c r="C144" s="200">
        <f>+C143</f>
        <v>0</v>
      </c>
      <c r="D144" s="200">
        <f t="shared" ref="D144:V144" si="292">+D143</f>
        <v>1</v>
      </c>
      <c r="E144" s="200">
        <f t="shared" si="292"/>
        <v>0</v>
      </c>
      <c r="F144" s="200">
        <f t="shared" si="292"/>
        <v>1</v>
      </c>
      <c r="G144" s="200">
        <f t="shared" si="292"/>
        <v>0</v>
      </c>
      <c r="H144" s="200">
        <f t="shared" si="292"/>
        <v>1</v>
      </c>
      <c r="I144" s="200">
        <f t="shared" si="292"/>
        <v>0</v>
      </c>
      <c r="J144" s="200">
        <f t="shared" si="292"/>
        <v>1</v>
      </c>
      <c r="K144" s="200">
        <f t="shared" si="292"/>
        <v>0</v>
      </c>
      <c r="L144" s="200">
        <f t="shared" si="292"/>
        <v>1</v>
      </c>
      <c r="M144" s="200">
        <f t="shared" si="292"/>
        <v>0</v>
      </c>
      <c r="N144" s="200">
        <f t="shared" si="292"/>
        <v>1</v>
      </c>
      <c r="O144" s="200">
        <f t="shared" si="292"/>
        <v>0</v>
      </c>
      <c r="P144" s="200">
        <f t="shared" si="292"/>
        <v>1</v>
      </c>
      <c r="Q144" s="200">
        <f t="shared" si="292"/>
        <v>0</v>
      </c>
      <c r="R144" s="200">
        <f t="shared" si="292"/>
        <v>1</v>
      </c>
      <c r="S144" s="200">
        <f t="shared" si="292"/>
        <v>0</v>
      </c>
      <c r="T144" s="200">
        <f t="shared" si="292"/>
        <v>1</v>
      </c>
      <c r="U144" s="200">
        <f t="shared" si="292"/>
        <v>0</v>
      </c>
      <c r="V144" s="200">
        <f t="shared" si="292"/>
        <v>1</v>
      </c>
      <c r="W144" s="213"/>
    </row>
    <row r="145" spans="1:25">
      <c r="A145" s="274" t="s">
        <v>220</v>
      </c>
      <c r="B145" s="282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209"/>
      <c r="W145" s="137"/>
      <c r="Y145" s="270"/>
    </row>
    <row r="146" spans="1:25">
      <c r="A146" s="131" t="s">
        <v>221</v>
      </c>
      <c r="B146" s="194" t="s">
        <v>125</v>
      </c>
      <c r="C146" s="194"/>
      <c r="D146" s="194">
        <f>IF(C$146&lt;1,1,0)</f>
        <v>1</v>
      </c>
      <c r="E146" s="194"/>
      <c r="F146" s="194">
        <f t="shared" ref="F146" si="293">IF(E$146&lt;1,1,0)</f>
        <v>1</v>
      </c>
      <c r="G146" s="194"/>
      <c r="H146" s="194">
        <f t="shared" ref="H146" si="294">IF(G$146&lt;1,1,0)</f>
        <v>1</v>
      </c>
      <c r="I146" s="194"/>
      <c r="J146" s="194">
        <f t="shared" ref="J146" si="295">IF(I$146&lt;1,1,0)</f>
        <v>1</v>
      </c>
      <c r="K146" s="194"/>
      <c r="L146" s="194">
        <f t="shared" ref="L146" si="296">IF(K$146&lt;1,1,0)</f>
        <v>1</v>
      </c>
      <c r="M146" s="194"/>
      <c r="N146" s="194">
        <f t="shared" ref="N146" si="297">IF(M$146&lt;1,1,0)</f>
        <v>1</v>
      </c>
      <c r="O146" s="194"/>
      <c r="P146" s="194">
        <f t="shared" ref="P146" si="298">IF(O$146&lt;1,1,0)</f>
        <v>1</v>
      </c>
      <c r="Q146" s="194"/>
      <c r="R146" s="194">
        <f t="shared" ref="R146" si="299">IF(Q$146&lt;1,1,0)</f>
        <v>1</v>
      </c>
      <c r="S146" s="194"/>
      <c r="T146" s="194">
        <f t="shared" ref="T146" si="300">IF(S$146&lt;1,1,0)</f>
        <v>1</v>
      </c>
      <c r="U146" s="194"/>
      <c r="V146" s="194">
        <f t="shared" ref="V146" si="301">IF(U$146&lt;1,1,0)</f>
        <v>1</v>
      </c>
      <c r="W146" s="131"/>
    </row>
    <row r="147" spans="1:25" s="201" customFormat="1">
      <c r="A147" s="182" t="s">
        <v>109</v>
      </c>
      <c r="B147" s="200">
        <v>2</v>
      </c>
      <c r="C147" s="200">
        <f>+C146</f>
        <v>0</v>
      </c>
      <c r="D147" s="200">
        <f t="shared" ref="D147:V147" si="302">+D146</f>
        <v>1</v>
      </c>
      <c r="E147" s="200">
        <f t="shared" si="302"/>
        <v>0</v>
      </c>
      <c r="F147" s="200">
        <f t="shared" si="302"/>
        <v>1</v>
      </c>
      <c r="G147" s="200">
        <f t="shared" si="302"/>
        <v>0</v>
      </c>
      <c r="H147" s="200">
        <f t="shared" si="302"/>
        <v>1</v>
      </c>
      <c r="I147" s="200">
        <f t="shared" si="302"/>
        <v>0</v>
      </c>
      <c r="J147" s="200">
        <f t="shared" si="302"/>
        <v>1</v>
      </c>
      <c r="K147" s="200">
        <f t="shared" si="302"/>
        <v>0</v>
      </c>
      <c r="L147" s="200">
        <f t="shared" si="302"/>
        <v>1</v>
      </c>
      <c r="M147" s="200">
        <f t="shared" si="302"/>
        <v>0</v>
      </c>
      <c r="N147" s="200">
        <f t="shared" si="302"/>
        <v>1</v>
      </c>
      <c r="O147" s="200">
        <f t="shared" si="302"/>
        <v>0</v>
      </c>
      <c r="P147" s="200">
        <f t="shared" si="302"/>
        <v>1</v>
      </c>
      <c r="Q147" s="200">
        <f t="shared" si="302"/>
        <v>0</v>
      </c>
      <c r="R147" s="200">
        <f t="shared" si="302"/>
        <v>1</v>
      </c>
      <c r="S147" s="200">
        <f t="shared" si="302"/>
        <v>0</v>
      </c>
      <c r="T147" s="200">
        <f t="shared" si="302"/>
        <v>1</v>
      </c>
      <c r="U147" s="200">
        <f t="shared" si="302"/>
        <v>0</v>
      </c>
      <c r="V147" s="200">
        <f t="shared" si="302"/>
        <v>1</v>
      </c>
      <c r="W147" s="213"/>
    </row>
    <row r="148" spans="1:25">
      <c r="A148" s="276" t="s">
        <v>222</v>
      </c>
      <c r="B148" s="282"/>
      <c r="C148" s="444"/>
      <c r="D148" s="445"/>
      <c r="E148" s="445"/>
      <c r="F148" s="445"/>
      <c r="G148" s="445"/>
      <c r="H148" s="445"/>
      <c r="I148" s="445"/>
      <c r="J148" s="445"/>
      <c r="K148" s="445"/>
      <c r="L148" s="445"/>
      <c r="M148" s="445"/>
      <c r="N148" s="445"/>
      <c r="O148" s="445"/>
      <c r="P148" s="445"/>
      <c r="Q148" s="445"/>
      <c r="R148" s="445"/>
      <c r="S148" s="445"/>
      <c r="T148" s="445"/>
      <c r="U148" s="445"/>
      <c r="V148" s="445"/>
      <c r="W148" s="446"/>
    </row>
    <row r="149" spans="1:25" ht="24">
      <c r="A149" s="283" t="s">
        <v>223</v>
      </c>
      <c r="B149" s="194" t="s">
        <v>216</v>
      </c>
      <c r="C149" s="194"/>
      <c r="D149" s="194">
        <f>IF(C$149&lt;1,1,0)</f>
        <v>1</v>
      </c>
      <c r="E149" s="194"/>
      <c r="F149" s="194">
        <f t="shared" ref="F149" si="303">IF(E$149&lt;1,1,0)</f>
        <v>1</v>
      </c>
      <c r="G149" s="194"/>
      <c r="H149" s="194">
        <f t="shared" ref="H149" si="304">IF(G$149&lt;1,1,0)</f>
        <v>1</v>
      </c>
      <c r="I149" s="194"/>
      <c r="J149" s="194">
        <f t="shared" ref="J149" si="305">IF(I$149&lt;1,1,0)</f>
        <v>1</v>
      </c>
      <c r="K149" s="194"/>
      <c r="L149" s="194">
        <f t="shared" ref="L149" si="306">IF(K$149&lt;1,1,0)</f>
        <v>1</v>
      </c>
      <c r="M149" s="194"/>
      <c r="N149" s="194">
        <f t="shared" ref="N149" si="307">IF(M$149&lt;1,1,0)</f>
        <v>1</v>
      </c>
      <c r="O149" s="194"/>
      <c r="P149" s="194">
        <f t="shared" ref="P149" si="308">IF(O$149&lt;1,1,0)</f>
        <v>1</v>
      </c>
      <c r="Q149" s="194"/>
      <c r="R149" s="194">
        <f t="shared" ref="R149" si="309">IF(Q$149&lt;1,1,0)</f>
        <v>1</v>
      </c>
      <c r="S149" s="194"/>
      <c r="T149" s="194">
        <f t="shared" ref="T149" si="310">IF(S$149&lt;1,1,0)</f>
        <v>1</v>
      </c>
      <c r="U149" s="194"/>
      <c r="V149" s="194">
        <f t="shared" ref="V149" si="311">IF(U$149&lt;1,1,0)</f>
        <v>1</v>
      </c>
      <c r="W149" s="131"/>
    </row>
    <row r="150" spans="1:25" s="201" customFormat="1" ht="13" thickBot="1">
      <c r="A150" s="182" t="s">
        <v>109</v>
      </c>
      <c r="B150" s="200">
        <v>1</v>
      </c>
      <c r="C150" s="200">
        <f>+C149</f>
        <v>0</v>
      </c>
      <c r="D150" s="200">
        <f t="shared" ref="D150:V150" si="312">+D149</f>
        <v>1</v>
      </c>
      <c r="E150" s="200">
        <f t="shared" si="312"/>
        <v>0</v>
      </c>
      <c r="F150" s="200">
        <f t="shared" si="312"/>
        <v>1</v>
      </c>
      <c r="G150" s="200">
        <f t="shared" si="312"/>
        <v>0</v>
      </c>
      <c r="H150" s="200">
        <f t="shared" si="312"/>
        <v>1</v>
      </c>
      <c r="I150" s="200">
        <f t="shared" si="312"/>
        <v>0</v>
      </c>
      <c r="J150" s="200">
        <f t="shared" si="312"/>
        <v>1</v>
      </c>
      <c r="K150" s="200">
        <f t="shared" si="312"/>
        <v>0</v>
      </c>
      <c r="L150" s="200">
        <f t="shared" si="312"/>
        <v>1</v>
      </c>
      <c r="M150" s="200">
        <f t="shared" si="312"/>
        <v>0</v>
      </c>
      <c r="N150" s="200">
        <f t="shared" si="312"/>
        <v>1</v>
      </c>
      <c r="O150" s="200">
        <f t="shared" si="312"/>
        <v>0</v>
      </c>
      <c r="P150" s="200">
        <f t="shared" si="312"/>
        <v>1</v>
      </c>
      <c r="Q150" s="200">
        <f t="shared" si="312"/>
        <v>0</v>
      </c>
      <c r="R150" s="200">
        <f t="shared" si="312"/>
        <v>1</v>
      </c>
      <c r="S150" s="200">
        <f t="shared" si="312"/>
        <v>0</v>
      </c>
      <c r="T150" s="200">
        <f t="shared" si="312"/>
        <v>1</v>
      </c>
      <c r="U150" s="200">
        <f t="shared" si="312"/>
        <v>0</v>
      </c>
      <c r="V150" s="200">
        <f t="shared" si="312"/>
        <v>1</v>
      </c>
      <c r="W150" s="213"/>
    </row>
    <row r="151" spans="1:25" ht="19">
      <c r="C151" s="134" t="s">
        <v>99</v>
      </c>
      <c r="D151" s="134"/>
      <c r="E151" s="134" t="s">
        <v>100</v>
      </c>
      <c r="F151" s="134"/>
      <c r="G151" s="134" t="s">
        <v>101</v>
      </c>
      <c r="H151" s="134"/>
      <c r="I151" s="134" t="s">
        <v>102</v>
      </c>
      <c r="J151" s="134"/>
      <c r="K151" s="134" t="s">
        <v>103</v>
      </c>
      <c r="L151" s="134"/>
      <c r="M151" s="134" t="s">
        <v>104</v>
      </c>
      <c r="N151" s="134"/>
      <c r="O151" s="134" t="s">
        <v>105</v>
      </c>
      <c r="P151" s="134"/>
      <c r="Q151" s="134" t="s">
        <v>106</v>
      </c>
      <c r="R151" s="134"/>
      <c r="S151" s="134" t="s">
        <v>107</v>
      </c>
      <c r="T151" s="134"/>
      <c r="U151" s="134" t="s">
        <v>108</v>
      </c>
      <c r="V151" s="134"/>
    </row>
    <row r="152" spans="1:25" hidden="1">
      <c r="A152" s="198"/>
      <c r="B152" s="199">
        <f>B$24+B$33+B$41+B$50+B$58+B$75+B$83+B$88+B$97+B$104+B$114+B$122+B$132+B$135+B$141+B$144+B$147+B$150</f>
        <v>137</v>
      </c>
      <c r="C152" s="199">
        <f>C$24+C$33+C$41+C$50+C$58+C$75+C$83+C$88+C$97+C$104+C$114+C$122+C$132+C$135+C$141+C$144+C$147+C$150</f>
        <v>0</v>
      </c>
      <c r="D152" s="199">
        <f t="shared" ref="D152:V152" si="313">D$24+D$33+D$41+D$50+D$58+D$75+D$83+D$88+D$97+D$104+D$114+D$122+D$132+D$135+D$141+D$144+D$147+D$150</f>
        <v>80</v>
      </c>
      <c r="E152" s="199">
        <f t="shared" si="313"/>
        <v>0</v>
      </c>
      <c r="F152" s="199">
        <f t="shared" si="313"/>
        <v>80</v>
      </c>
      <c r="G152" s="199">
        <f t="shared" si="313"/>
        <v>0</v>
      </c>
      <c r="H152" s="199">
        <f t="shared" si="313"/>
        <v>80</v>
      </c>
      <c r="I152" s="199">
        <f t="shared" si="313"/>
        <v>0</v>
      </c>
      <c r="J152" s="199">
        <f t="shared" si="313"/>
        <v>80</v>
      </c>
      <c r="K152" s="199">
        <f t="shared" si="313"/>
        <v>0</v>
      </c>
      <c r="L152" s="199">
        <f t="shared" si="313"/>
        <v>80</v>
      </c>
      <c r="M152" s="199">
        <f t="shared" si="313"/>
        <v>0</v>
      </c>
      <c r="N152" s="199">
        <f t="shared" si="313"/>
        <v>80</v>
      </c>
      <c r="O152" s="199">
        <f t="shared" si="313"/>
        <v>0</v>
      </c>
      <c r="P152" s="199">
        <f t="shared" si="313"/>
        <v>80</v>
      </c>
      <c r="Q152" s="199">
        <f t="shared" si="313"/>
        <v>0</v>
      </c>
      <c r="R152" s="199">
        <f t="shared" si="313"/>
        <v>80</v>
      </c>
      <c r="S152" s="199">
        <f t="shared" si="313"/>
        <v>0</v>
      </c>
      <c r="T152" s="199">
        <f t="shared" si="313"/>
        <v>80</v>
      </c>
      <c r="U152" s="199">
        <f t="shared" si="313"/>
        <v>0</v>
      </c>
      <c r="V152" s="199">
        <f t="shared" si="313"/>
        <v>80</v>
      </c>
    </row>
    <row r="153" spans="1:25" hidden="1">
      <c r="A153" s="198"/>
      <c r="B153" s="199"/>
      <c r="C153" s="199">
        <f>IF(C$152/$B$152&lt;0.6,1,0)</f>
        <v>1</v>
      </c>
      <c r="D153" s="199">
        <f>IF(D$152&gt;0,1,0)</f>
        <v>1</v>
      </c>
      <c r="E153" s="199">
        <f>IF(E$152/$B$152&lt;0.6,1,0)</f>
        <v>1</v>
      </c>
      <c r="F153" s="199">
        <f>IF(F$152&gt;0,1,0)</f>
        <v>1</v>
      </c>
      <c r="G153" s="199">
        <f>IF(G$152/$B$152&lt;0.6,1,0)</f>
        <v>1</v>
      </c>
      <c r="H153" s="199">
        <f>IF(H$152&gt;0,1,0)</f>
        <v>1</v>
      </c>
      <c r="I153" s="199">
        <f>IF(I$152/$B$152&lt;0.6,1,0)</f>
        <v>1</v>
      </c>
      <c r="J153" s="199">
        <f>IF(J$152&gt;0,1,0)</f>
        <v>1</v>
      </c>
      <c r="K153" s="199">
        <f>IF(K$152/$B$152&lt;0.6,1,0)</f>
        <v>1</v>
      </c>
      <c r="L153" s="199">
        <f>IF(L$152&gt;0,1,0)</f>
        <v>1</v>
      </c>
      <c r="M153" s="199">
        <f>IF(M$152/$B$152&lt;0.6,1,0)</f>
        <v>1</v>
      </c>
      <c r="N153" s="199">
        <f>IF(N$152&gt;0,1,0)</f>
        <v>1</v>
      </c>
      <c r="O153" s="199">
        <f>IF(O$152/$B$152&lt;0.6,1,0)</f>
        <v>1</v>
      </c>
      <c r="P153" s="199">
        <f>IF(P$152&gt;0,1,0)</f>
        <v>1</v>
      </c>
      <c r="Q153" s="199">
        <f>IF(Q$152/$B$152&lt;0.6,1,0)</f>
        <v>1</v>
      </c>
      <c r="R153" s="199">
        <f>IF(R$152&gt;0,1,0)</f>
        <v>1</v>
      </c>
      <c r="S153" s="199">
        <f>IF(S$152/$B$152&lt;0.6,1,0)</f>
        <v>1</v>
      </c>
      <c r="T153" s="199">
        <f>IF(T$152&gt;0,1,0)</f>
        <v>1</v>
      </c>
      <c r="U153" s="199">
        <f>IF(U$152/$B$152&lt;0.6,1,0)</f>
        <v>1</v>
      </c>
      <c r="V153" s="199">
        <f>IF(V$152&gt;0,1,0)</f>
        <v>1</v>
      </c>
    </row>
    <row r="154" spans="1:25" s="201" customFormat="1">
      <c r="A154" s="182" t="s">
        <v>344</v>
      </c>
      <c r="B154" s="200">
        <f>+B$152</f>
        <v>137</v>
      </c>
      <c r="C154" s="200">
        <f t="shared" ref="C154:U154" si="314">+C$152</f>
        <v>0</v>
      </c>
      <c r="D154" s="200">
        <f t="shared" si="314"/>
        <v>80</v>
      </c>
      <c r="E154" s="200">
        <f t="shared" si="314"/>
        <v>0</v>
      </c>
      <c r="F154" s="200">
        <f t="shared" si="314"/>
        <v>80</v>
      </c>
      <c r="G154" s="200">
        <f t="shared" si="314"/>
        <v>0</v>
      </c>
      <c r="H154" s="200">
        <f t="shared" si="314"/>
        <v>80</v>
      </c>
      <c r="I154" s="200">
        <f t="shared" si="314"/>
        <v>0</v>
      </c>
      <c r="J154" s="200">
        <f t="shared" si="314"/>
        <v>80</v>
      </c>
      <c r="K154" s="200">
        <f t="shared" si="314"/>
        <v>0</v>
      </c>
      <c r="L154" s="200">
        <f t="shared" si="314"/>
        <v>80</v>
      </c>
      <c r="M154" s="200">
        <f t="shared" si="314"/>
        <v>0</v>
      </c>
      <c r="N154" s="200">
        <f t="shared" si="314"/>
        <v>80</v>
      </c>
      <c r="O154" s="200">
        <f t="shared" si="314"/>
        <v>0</v>
      </c>
      <c r="P154" s="200">
        <f t="shared" si="314"/>
        <v>80</v>
      </c>
      <c r="Q154" s="200">
        <f t="shared" si="314"/>
        <v>0</v>
      </c>
      <c r="R154" s="200">
        <f t="shared" si="314"/>
        <v>80</v>
      </c>
      <c r="S154" s="200">
        <f t="shared" si="314"/>
        <v>0</v>
      </c>
      <c r="T154" s="200">
        <f t="shared" si="314"/>
        <v>80</v>
      </c>
      <c r="U154" s="200">
        <f t="shared" si="314"/>
        <v>0</v>
      </c>
      <c r="V154" s="211">
        <f t="shared" ref="V154" si="315">+V153</f>
        <v>1</v>
      </c>
      <c r="W154" s="359"/>
    </row>
    <row r="155" spans="1:25">
      <c r="A155" s="198"/>
      <c r="B155" s="70"/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</row>
    <row r="156" spans="1:25">
      <c r="A156" s="198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</row>
    <row r="157" spans="1:25">
      <c r="A157" s="198"/>
      <c r="B157" s="70"/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</row>
    <row r="158" spans="1:25">
      <c r="A158" s="284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</row>
    <row r="159" spans="1:25">
      <c r="A159" s="198"/>
      <c r="B159" s="70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</row>
    <row r="160" spans="1:25">
      <c r="A160" s="198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</row>
    <row r="161" spans="1:22">
      <c r="A161" s="198"/>
      <c r="B161" s="70"/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</row>
    <row r="162" spans="1:22">
      <c r="A162" s="198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</row>
    <row r="163" spans="1:22"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</row>
  </sheetData>
  <mergeCells count="18">
    <mergeCell ref="A133:B133"/>
    <mergeCell ref="C133:W133"/>
    <mergeCell ref="C136:W136"/>
    <mergeCell ref="C78:W78"/>
    <mergeCell ref="C84:W84"/>
    <mergeCell ref="C89:W89"/>
    <mergeCell ref="C148:W148"/>
    <mergeCell ref="C46:W46"/>
    <mergeCell ref="C108:W108"/>
    <mergeCell ref="C116:W116"/>
    <mergeCell ref="C124:W124"/>
    <mergeCell ref="C62:W62"/>
    <mergeCell ref="C59:W59"/>
    <mergeCell ref="C25:W25"/>
    <mergeCell ref="C34:W34"/>
    <mergeCell ref="C27:W27"/>
    <mergeCell ref="C51:W51"/>
    <mergeCell ref="C42:W42"/>
  </mergeCells>
  <conditionalFormatting sqref="E5:E13">
    <cfRule type="cellIs" dxfId="826" priority="493" operator="equal">
      <formula>"Failure report required"</formula>
    </cfRule>
    <cfRule type="cellIs" dxfId="825" priority="498" operator="equal">
      <formula>"FAIL"</formula>
    </cfRule>
  </conditionalFormatting>
  <conditionalFormatting sqref="E5:F13 C5:C13">
    <cfRule type="cellIs" dxfId="824" priority="497" operator="equal">
      <formula>"Learner nsme and number"</formula>
    </cfRule>
  </conditionalFormatting>
  <conditionalFormatting sqref="C82 E82 G82 I82 K82 M82 O82 Q82 S82 U82">
    <cfRule type="cellIs" dxfId="823" priority="485" operator="lessThan">
      <formula>1</formula>
    </cfRule>
  </conditionalFormatting>
  <conditionalFormatting sqref="C87 E87 G87 I87 K87 M87 O87 Q87 S87 U87">
    <cfRule type="cellIs" dxfId="822" priority="471" operator="lessThan">
      <formula>2</formula>
    </cfRule>
  </conditionalFormatting>
  <conditionalFormatting sqref="C79 E79 G79 I79 K79 M79 O79 Q79 S79 U79">
    <cfRule type="cellIs" dxfId="821" priority="368" operator="lessThan">
      <formula>1</formula>
    </cfRule>
  </conditionalFormatting>
  <conditionalFormatting sqref="C85 E85 G85 I85 K85 M85 O85 Q85 S85 U85">
    <cfRule type="cellIs" dxfId="820" priority="366" operator="lessThan">
      <formula>1</formula>
    </cfRule>
  </conditionalFormatting>
  <conditionalFormatting sqref="C139 E139 G139 I139 K139 M139 O139 Q139 S139 U139">
    <cfRule type="cellIs" dxfId="819" priority="404" operator="lessThan">
      <formula>1</formula>
    </cfRule>
  </conditionalFormatting>
  <conditionalFormatting sqref="C19 E19 G19 I19 K19 M19 O19 Q19 S19 U19">
    <cfRule type="cellIs" dxfId="818" priority="401" operator="lessThan">
      <formula>1</formula>
    </cfRule>
  </conditionalFormatting>
  <conditionalFormatting sqref="I4">
    <cfRule type="cellIs" dxfId="817" priority="397" operator="equal">
      <formula>"Failure report required"</formula>
    </cfRule>
    <cfRule type="cellIs" dxfId="816" priority="399" operator="equal">
      <formula>"FAIL"</formula>
    </cfRule>
  </conditionalFormatting>
  <conditionalFormatting sqref="H4:I4">
    <cfRule type="cellIs" dxfId="815" priority="398" operator="equal">
      <formula>"Learner nsme and number"</formula>
    </cfRule>
  </conditionalFormatting>
  <conditionalFormatting sqref="G5:G13">
    <cfRule type="cellIs" dxfId="814" priority="396" operator="equal">
      <formula>"FAIL"</formula>
    </cfRule>
  </conditionalFormatting>
  <conditionalFormatting sqref="J4">
    <cfRule type="cellIs" dxfId="813" priority="395" operator="equal">
      <formula>"Learner nsme and number"</formula>
    </cfRule>
  </conditionalFormatting>
  <conditionalFormatting sqref="I5:I13">
    <cfRule type="cellIs" dxfId="812" priority="392" operator="equal">
      <formula>"Failure report required"</formula>
    </cfRule>
    <cfRule type="cellIs" dxfId="811" priority="394" operator="equal">
      <formula>"FAIL"</formula>
    </cfRule>
  </conditionalFormatting>
  <conditionalFormatting sqref="I5:I13">
    <cfRule type="cellIs" dxfId="810" priority="393" operator="equal">
      <formula>"Learner nsme and number"</formula>
    </cfRule>
  </conditionalFormatting>
  <conditionalFormatting sqref="J5:J13">
    <cfRule type="cellIs" dxfId="809" priority="390" operator="equal">
      <formula>"Learner nsme and number"</formula>
    </cfRule>
  </conditionalFormatting>
  <conditionalFormatting sqref="H5:H13">
    <cfRule type="cellIs" dxfId="808" priority="389" operator="equal">
      <formula>"Learner nsme and number"</formula>
    </cfRule>
  </conditionalFormatting>
  <conditionalFormatting sqref="C106 E106 G106 I106 K106 M106 O106 Q106 S106">
    <cfRule type="cellIs" dxfId="807" priority="388" operator="lessThan">
      <formula>1</formula>
    </cfRule>
  </conditionalFormatting>
  <conditionalFormatting sqref="C22 E22 G22 I22 K22 M22 O22 Q22 S22 U22">
    <cfRule type="cellIs" dxfId="806" priority="383" operator="lessThan">
      <formula>4</formula>
    </cfRule>
  </conditionalFormatting>
  <conditionalFormatting sqref="C26 E26 G26 I26 K26 M26 O26 Q26 S26 U26">
    <cfRule type="cellIs" dxfId="805" priority="382" operator="lessThan">
      <formula>1</formula>
    </cfRule>
  </conditionalFormatting>
  <conditionalFormatting sqref="C28 E28 G28 I28 K28 M28 O28 Q28 S28 U28">
    <cfRule type="cellIs" dxfId="804" priority="380" operator="lessThan">
      <formula>1</formula>
    </cfRule>
  </conditionalFormatting>
  <conditionalFormatting sqref="C29 E29 G29 I29 K29 M29 O29 Q29 S29 U29">
    <cfRule type="cellIs" dxfId="803" priority="379" operator="lessThan">
      <formula>1</formula>
    </cfRule>
  </conditionalFormatting>
  <conditionalFormatting sqref="C30:C31 E30:E31 G30:G31 I30:I31 K30:K31 M30:M31 O30:O31 Q30:Q31 S30:S31 U30:U31">
    <cfRule type="cellIs" dxfId="802" priority="378" operator="lessThan">
      <formula>1</formula>
    </cfRule>
  </conditionalFormatting>
  <conditionalFormatting sqref="C32 E32 G32 I32 K32 M32 O32 Q32 S32 U32">
    <cfRule type="cellIs" dxfId="801" priority="377" operator="lessThan">
      <formula>1</formula>
    </cfRule>
  </conditionalFormatting>
  <conditionalFormatting sqref="C35 E35 G35 I35 K35 M35 O35 Q35 S35 U35">
    <cfRule type="cellIs" dxfId="800" priority="376" operator="lessThan">
      <formula>1</formula>
    </cfRule>
  </conditionalFormatting>
  <conditionalFormatting sqref="C36 E36 G36 I36 K36 M36 O36 Q36 S36 U36">
    <cfRule type="cellIs" dxfId="799" priority="375" operator="lessThan">
      <formula>1</formula>
    </cfRule>
  </conditionalFormatting>
  <conditionalFormatting sqref="C37 E37 G37 I37 K37 M37 O37 Q37 S37 U37">
    <cfRule type="cellIs" dxfId="798" priority="374" operator="lessThan">
      <formula>1</formula>
    </cfRule>
  </conditionalFormatting>
  <conditionalFormatting sqref="C38 E38 G38 I38 K38 M38 O38 Q38 S38 U38">
    <cfRule type="cellIs" dxfId="797" priority="373" operator="lessThan">
      <formula>1</formula>
    </cfRule>
  </conditionalFormatting>
  <conditionalFormatting sqref="C39 E39 G39 I39 K39 M39 O39 Q39 S39 U39">
    <cfRule type="cellIs" dxfId="796" priority="372" operator="lessThan">
      <formula>1</formula>
    </cfRule>
  </conditionalFormatting>
  <conditionalFormatting sqref="C40 E40 G40 I40 K40 M40 O40 Q40 S40 U40">
    <cfRule type="cellIs" dxfId="795" priority="371" operator="lessThan">
      <formula>1</formula>
    </cfRule>
  </conditionalFormatting>
  <conditionalFormatting sqref="C57 E57 G57 I57 K57 M57 O57 Q57 S57 U57">
    <cfRule type="cellIs" dxfId="794" priority="370" operator="lessThan">
      <formula>2</formula>
    </cfRule>
  </conditionalFormatting>
  <conditionalFormatting sqref="C81 E81 G81 I81 K81 M81 O81 Q81 S81 U81">
    <cfRule type="cellIs" dxfId="793" priority="369" operator="lessThan">
      <formula>1</formula>
    </cfRule>
  </conditionalFormatting>
  <conditionalFormatting sqref="C80 E80 G80 I80 K80 M80 O80 Q80 S80 U80">
    <cfRule type="cellIs" dxfId="792" priority="367" operator="lessThan">
      <formula>4</formula>
    </cfRule>
  </conditionalFormatting>
  <conditionalFormatting sqref="C86 E86 G86 I86 K86 M86 O86 Q86 S86 U86">
    <cfRule type="cellIs" dxfId="791" priority="365" operator="lessThan">
      <formula>2</formula>
    </cfRule>
  </conditionalFormatting>
  <conditionalFormatting sqref="D86">
    <cfRule type="cellIs" dxfId="790" priority="364" operator="lessThan">
      <formula>1</formula>
    </cfRule>
  </conditionalFormatting>
  <conditionalFormatting sqref="C107 E107 G107 I107 K107 M107 O107 Q107 S107 U107">
    <cfRule type="cellIs" dxfId="789" priority="247" operator="lessThan">
      <formula>1</formula>
    </cfRule>
  </conditionalFormatting>
  <conditionalFormatting sqref="C90 E90 G90 I90 K90 M90 O90 Q90 S90 U90">
    <cfRule type="cellIs" dxfId="788" priority="355" operator="lessThan">
      <formula>2</formula>
    </cfRule>
  </conditionalFormatting>
  <conditionalFormatting sqref="D90">
    <cfRule type="cellIs" dxfId="787" priority="354" operator="lessThan">
      <formula>1</formula>
    </cfRule>
  </conditionalFormatting>
  <conditionalFormatting sqref="C91 E91 G91 I91 K91 M91 O91 Q91 S91 U91">
    <cfRule type="cellIs" dxfId="786" priority="345" operator="lessThan">
      <formula>2</formula>
    </cfRule>
  </conditionalFormatting>
  <conditionalFormatting sqref="D91">
    <cfRule type="cellIs" dxfId="785" priority="344" operator="lessThan">
      <formula>1</formula>
    </cfRule>
  </conditionalFormatting>
  <conditionalFormatting sqref="E4">
    <cfRule type="cellIs" dxfId="784" priority="283" operator="equal">
      <formula>"Failure report required"</formula>
    </cfRule>
    <cfRule type="cellIs" dxfId="783" priority="285" operator="equal">
      <formula>"FAIL"</formula>
    </cfRule>
  </conditionalFormatting>
  <conditionalFormatting sqref="E4:F4">
    <cfRule type="cellIs" dxfId="782" priority="284" operator="equal">
      <formula>"Learner nsme and number"</formula>
    </cfRule>
  </conditionalFormatting>
  <conditionalFormatting sqref="G4">
    <cfRule type="cellIs" dxfId="781" priority="279" operator="equal">
      <formula>"FAIL"</formula>
    </cfRule>
  </conditionalFormatting>
  <conditionalFormatting sqref="C102 E102 G102 I102 K102 M102 O102 Q102 S102 U102">
    <cfRule type="cellIs" dxfId="780" priority="267" operator="lessThan">
      <formula>2</formula>
    </cfRule>
  </conditionalFormatting>
  <conditionalFormatting sqref="D102">
    <cfRule type="cellIs" dxfId="779" priority="266" operator="lessThan">
      <formula>1</formula>
    </cfRule>
  </conditionalFormatting>
  <conditionalFormatting sqref="C138 E138 G138 I138 K138 M138 O138 Q138 S138 U138">
    <cfRule type="cellIs" dxfId="778" priority="228" operator="lessThan">
      <formula>1</formula>
    </cfRule>
  </conditionalFormatting>
  <conditionalFormatting sqref="D121">
    <cfRule type="cellIs" dxfId="777" priority="240" operator="lessThan">
      <formula>1</formula>
    </cfRule>
  </conditionalFormatting>
  <conditionalFormatting sqref="C121 E121 G121 I121 K121 M121 O121 Q121 S121 U121">
    <cfRule type="cellIs" dxfId="776" priority="241" operator="lessThan">
      <formula>2</formula>
    </cfRule>
  </conditionalFormatting>
  <conditionalFormatting sqref="C140 E140 G140 I140 K140 M140 O140 Q140 S140 U140">
    <cfRule type="cellIs" dxfId="775" priority="229" operator="lessThan">
      <formula>1</formula>
    </cfRule>
  </conditionalFormatting>
  <conditionalFormatting sqref="C143 E143 G143 I143 K143 M143 O143 Q143 S143 U143">
    <cfRule type="cellIs" dxfId="774" priority="227" operator="lessThan">
      <formula>1</formula>
    </cfRule>
  </conditionalFormatting>
  <conditionalFormatting sqref="C146 E146 G146 I146 K146 M146 O146 Q146 S146 U146">
    <cfRule type="cellIs" dxfId="773" priority="226" operator="lessThan">
      <formula>1</formula>
    </cfRule>
  </conditionalFormatting>
  <conditionalFormatting sqref="C149 E149 G149 I149 K149 M149 O149 Q149 S149 U149">
    <cfRule type="cellIs" dxfId="772" priority="225" operator="lessThan">
      <formula>1</formula>
    </cfRule>
  </conditionalFormatting>
  <conditionalFormatting sqref="C4">
    <cfRule type="cellIs" dxfId="771" priority="224" operator="equal">
      <formula>"Learner nsme and number"</formula>
    </cfRule>
  </conditionalFormatting>
  <conditionalFormatting sqref="D96">
    <cfRule type="cellIs" dxfId="770" priority="165" operator="lessThan">
      <formula>1</formula>
    </cfRule>
  </conditionalFormatting>
  <conditionalFormatting sqref="D87">
    <cfRule type="cellIs" dxfId="769" priority="215" operator="lessThan">
      <formula>1</formula>
    </cfRule>
  </conditionalFormatting>
  <conditionalFormatting sqref="F94">
    <cfRule type="cellIs" dxfId="768" priority="96" operator="lessThan">
      <formula>1</formula>
    </cfRule>
  </conditionalFormatting>
  <conditionalFormatting sqref="F93">
    <cfRule type="cellIs" dxfId="767" priority="97" operator="lessThan">
      <formula>1</formula>
    </cfRule>
  </conditionalFormatting>
  <conditionalFormatting sqref="F92">
    <cfRule type="cellIs" dxfId="766" priority="98" operator="lessThan">
      <formula>1</formula>
    </cfRule>
  </conditionalFormatting>
  <conditionalFormatting sqref="F91">
    <cfRule type="cellIs" dxfId="765" priority="99" operator="lessThan">
      <formula>1</formula>
    </cfRule>
  </conditionalFormatting>
  <conditionalFormatting sqref="F90">
    <cfRule type="cellIs" dxfId="764" priority="100" operator="lessThan">
      <formula>1</formula>
    </cfRule>
  </conditionalFormatting>
  <conditionalFormatting sqref="V87">
    <cfRule type="cellIs" dxfId="763" priority="101" operator="lessThan">
      <formula>1</formula>
    </cfRule>
  </conditionalFormatting>
  <conditionalFormatting sqref="V86">
    <cfRule type="cellIs" dxfId="762" priority="102" operator="lessThan">
      <formula>1</formula>
    </cfRule>
  </conditionalFormatting>
  <conditionalFormatting sqref="T87">
    <cfRule type="cellIs" dxfId="761" priority="103" operator="lessThan">
      <formula>1</formula>
    </cfRule>
  </conditionalFormatting>
  <conditionalFormatting sqref="C92 E92 G92 I92 K92 M92 O92 Q92 S92 U92">
    <cfRule type="cellIs" dxfId="760" priority="206" operator="lessThan">
      <formula>2</formula>
    </cfRule>
  </conditionalFormatting>
  <conditionalFormatting sqref="D92">
    <cfRule type="cellIs" dxfId="759" priority="205" operator="lessThan">
      <formula>1</formula>
    </cfRule>
  </conditionalFormatting>
  <conditionalFormatting sqref="T86">
    <cfRule type="cellIs" dxfId="758" priority="104" operator="lessThan">
      <formula>1</formula>
    </cfRule>
  </conditionalFormatting>
  <conditionalFormatting sqref="N86">
    <cfRule type="cellIs" dxfId="757" priority="110" operator="lessThan">
      <formula>1</formula>
    </cfRule>
  </conditionalFormatting>
  <conditionalFormatting sqref="H86">
    <cfRule type="cellIs" dxfId="756" priority="116" operator="lessThan">
      <formula>1</formula>
    </cfRule>
  </conditionalFormatting>
  <conditionalFormatting sqref="C93 E93 G93 I93 K93 M93 O93 Q93 S93 U93">
    <cfRule type="cellIs" dxfId="755" priority="196" operator="lessThan">
      <formula>2</formula>
    </cfRule>
  </conditionalFormatting>
  <conditionalFormatting sqref="D93">
    <cfRule type="cellIs" dxfId="754" priority="195" operator="lessThan">
      <formula>1</formula>
    </cfRule>
  </conditionalFormatting>
  <conditionalFormatting sqref="F96">
    <cfRule type="cellIs" dxfId="753" priority="94" operator="lessThan">
      <formula>1</formula>
    </cfRule>
  </conditionalFormatting>
  <conditionalFormatting sqref="R86">
    <cfRule type="cellIs" dxfId="752" priority="106" operator="lessThan">
      <formula>1</formula>
    </cfRule>
  </conditionalFormatting>
  <conditionalFormatting sqref="L86">
    <cfRule type="cellIs" dxfId="751" priority="112" operator="lessThan">
      <formula>1</formula>
    </cfRule>
  </conditionalFormatting>
  <conditionalFormatting sqref="F86">
    <cfRule type="cellIs" dxfId="750" priority="118" operator="lessThan">
      <formula>1</formula>
    </cfRule>
  </conditionalFormatting>
  <conditionalFormatting sqref="C94 E94 G94 I94 K94 M94 O94 Q94 S94 U94">
    <cfRule type="cellIs" dxfId="749" priority="186" operator="lessThan">
      <formula>2</formula>
    </cfRule>
  </conditionalFormatting>
  <conditionalFormatting sqref="D94">
    <cfRule type="cellIs" dxfId="748" priority="185" operator="lessThan">
      <formula>1</formula>
    </cfRule>
  </conditionalFormatting>
  <conditionalFormatting sqref="J92">
    <cfRule type="cellIs" dxfId="747" priority="84" operator="lessThan">
      <formula>1</formula>
    </cfRule>
  </conditionalFormatting>
  <conditionalFormatting sqref="H93">
    <cfRule type="cellIs" dxfId="746" priority="90" operator="lessThan">
      <formula>1</formula>
    </cfRule>
  </conditionalFormatting>
  <conditionalFormatting sqref="P86">
    <cfRule type="cellIs" dxfId="745" priority="108" operator="lessThan">
      <formula>1</formula>
    </cfRule>
  </conditionalFormatting>
  <conditionalFormatting sqref="J86">
    <cfRule type="cellIs" dxfId="744" priority="114" operator="lessThan">
      <formula>1</formula>
    </cfRule>
  </conditionalFormatting>
  <conditionalFormatting sqref="U101">
    <cfRule type="cellIs" dxfId="743" priority="120" operator="lessThan">
      <formula>1</formula>
    </cfRule>
  </conditionalFormatting>
  <conditionalFormatting sqref="C95 E95 G95 I95 K95 M95 O95 Q95 S95 U95">
    <cfRule type="cellIs" dxfId="742" priority="176" operator="lessThan">
      <formula>2</formula>
    </cfRule>
  </conditionalFormatting>
  <conditionalFormatting sqref="D95">
    <cfRule type="cellIs" dxfId="741" priority="175" operator="lessThan">
      <formula>1</formula>
    </cfRule>
  </conditionalFormatting>
  <conditionalFormatting sqref="L95">
    <cfRule type="cellIs" dxfId="740" priority="74" operator="lessThan">
      <formula>1</formula>
    </cfRule>
  </conditionalFormatting>
  <conditionalFormatting sqref="J96">
    <cfRule type="cellIs" dxfId="739" priority="80" operator="lessThan">
      <formula>1</formula>
    </cfRule>
  </conditionalFormatting>
  <conditionalFormatting sqref="J90">
    <cfRule type="cellIs" dxfId="738" priority="86" operator="lessThan">
      <formula>1</formula>
    </cfRule>
  </conditionalFormatting>
  <conditionalFormatting sqref="H91">
    <cfRule type="cellIs" dxfId="737" priority="92" operator="lessThan">
      <formula>1</formula>
    </cfRule>
  </conditionalFormatting>
  <conditionalFormatting sqref="C96 E96 G96 I96 K96 M96 O96 Q96 S96 U96">
    <cfRule type="cellIs" dxfId="736" priority="166" operator="lessThan">
      <formula>2</formula>
    </cfRule>
  </conditionalFormatting>
  <conditionalFormatting sqref="P91">
    <cfRule type="cellIs" dxfId="735" priority="64" operator="lessThan">
      <formula>1</formula>
    </cfRule>
  </conditionalFormatting>
  <conditionalFormatting sqref="N92">
    <cfRule type="cellIs" dxfId="734" priority="70" operator="lessThan">
      <formula>1</formula>
    </cfRule>
  </conditionalFormatting>
  <conditionalFormatting sqref="L93">
    <cfRule type="cellIs" dxfId="733" priority="76" operator="lessThan">
      <formula>1</formula>
    </cfRule>
  </conditionalFormatting>
  <conditionalFormatting sqref="J94">
    <cfRule type="cellIs" dxfId="732" priority="82" operator="lessThan">
      <formula>1</formula>
    </cfRule>
  </conditionalFormatting>
  <conditionalFormatting sqref="H95">
    <cfRule type="cellIs" dxfId="731" priority="88" operator="lessThan">
      <formula>1</formula>
    </cfRule>
  </conditionalFormatting>
  <conditionalFormatting sqref="C101 E101 G101 I101 K101 M101 O101 Q101 S101">
    <cfRule type="cellIs" dxfId="730" priority="156" operator="lessThan">
      <formula>1</formula>
    </cfRule>
  </conditionalFormatting>
  <conditionalFormatting sqref="D101">
    <cfRule type="cellIs" dxfId="729" priority="155" operator="lessThan">
      <formula>1</formula>
    </cfRule>
  </conditionalFormatting>
  <conditionalFormatting sqref="F87">
    <cfRule type="cellIs" dxfId="728" priority="117" operator="lessThan">
      <formula>1</formula>
    </cfRule>
  </conditionalFormatting>
  <conditionalFormatting sqref="U106">
    <cfRule type="cellIs" dxfId="727" priority="119" operator="lessThan">
      <formula>1</formula>
    </cfRule>
  </conditionalFormatting>
  <conditionalFormatting sqref="C103 E103 G103 I103 K103 M103 O103 Q103 S103 U103">
    <cfRule type="cellIs" dxfId="726" priority="146" operator="lessThan">
      <formula>2</formula>
    </cfRule>
  </conditionalFormatting>
  <conditionalFormatting sqref="D103">
    <cfRule type="cellIs" dxfId="725" priority="145" operator="lessThan">
      <formula>1</formula>
    </cfRule>
  </conditionalFormatting>
  <conditionalFormatting sqref="P87">
    <cfRule type="cellIs" dxfId="724" priority="107" operator="lessThan">
      <formula>1</formula>
    </cfRule>
  </conditionalFormatting>
  <conditionalFormatting sqref="N87">
    <cfRule type="cellIs" dxfId="723" priority="109" operator="lessThan">
      <formula>1</formula>
    </cfRule>
  </conditionalFormatting>
  <conditionalFormatting sqref="L87">
    <cfRule type="cellIs" dxfId="722" priority="111" operator="lessThan">
      <formula>1</formula>
    </cfRule>
  </conditionalFormatting>
  <conditionalFormatting sqref="J87">
    <cfRule type="cellIs" dxfId="721" priority="113" operator="lessThan">
      <formula>1</formula>
    </cfRule>
  </conditionalFormatting>
  <conditionalFormatting sqref="H87">
    <cfRule type="cellIs" dxfId="720" priority="115" operator="lessThan">
      <formula>1</formula>
    </cfRule>
  </conditionalFormatting>
  <conditionalFormatting sqref="C60:C61 C63:C74">
    <cfRule type="expression" dxfId="719" priority="135">
      <formula>$C$75&lt;8</formula>
    </cfRule>
  </conditionalFormatting>
  <conditionalFormatting sqref="E60:E61 E63:E74">
    <cfRule type="expression" dxfId="718" priority="134">
      <formula>$E$75&lt;8</formula>
    </cfRule>
  </conditionalFormatting>
  <conditionalFormatting sqref="G60:G61 G63:G74">
    <cfRule type="expression" dxfId="717" priority="133">
      <formula>$G$75&lt;8</formula>
    </cfRule>
  </conditionalFormatting>
  <conditionalFormatting sqref="I60:I61 I63:I74">
    <cfRule type="expression" dxfId="716" priority="132">
      <formula>$I$75&lt;8</formula>
    </cfRule>
  </conditionalFormatting>
  <conditionalFormatting sqref="K60:K61 K63:K74">
    <cfRule type="expression" dxfId="715" priority="131">
      <formula>$K$75&lt;8</formula>
    </cfRule>
  </conditionalFormatting>
  <conditionalFormatting sqref="M60:M61 M63:M74">
    <cfRule type="expression" dxfId="714" priority="130">
      <formula>$M$75&lt;8</formula>
    </cfRule>
  </conditionalFormatting>
  <conditionalFormatting sqref="O60:O61 O63:O74">
    <cfRule type="expression" dxfId="713" priority="129">
      <formula>$O$75&lt;8</formula>
    </cfRule>
  </conditionalFormatting>
  <conditionalFormatting sqref="Q60:Q61 Q63:Q74">
    <cfRule type="expression" dxfId="712" priority="128">
      <formula>$Q$75&lt;8</formula>
    </cfRule>
  </conditionalFormatting>
  <conditionalFormatting sqref="S60:S61 S63:S74">
    <cfRule type="expression" dxfId="711" priority="127">
      <formula>$S$75&lt;8</formula>
    </cfRule>
  </conditionalFormatting>
  <conditionalFormatting sqref="U60:U61 U63:U74">
    <cfRule type="expression" dxfId="710" priority="126">
      <formula>$U$75&lt;8</formula>
    </cfRule>
  </conditionalFormatting>
  <conditionalFormatting sqref="N103">
    <cfRule type="cellIs" dxfId="709" priority="23" operator="lessThan">
      <formula>1</formula>
    </cfRule>
  </conditionalFormatting>
  <conditionalFormatting sqref="L90">
    <cfRule type="cellIs" dxfId="708" priority="79" operator="lessThan">
      <formula>1</formula>
    </cfRule>
  </conditionalFormatting>
  <conditionalFormatting sqref="L91">
    <cfRule type="cellIs" dxfId="707" priority="78" operator="lessThan">
      <formula>1</formula>
    </cfRule>
  </conditionalFormatting>
  <conditionalFormatting sqref="R87">
    <cfRule type="cellIs" dxfId="706" priority="105" operator="lessThan">
      <formula>1</formula>
    </cfRule>
  </conditionalFormatting>
  <conditionalFormatting sqref="F95">
    <cfRule type="cellIs" dxfId="705" priority="95" operator="lessThan">
      <formula>1</formula>
    </cfRule>
  </conditionalFormatting>
  <conditionalFormatting sqref="H90">
    <cfRule type="cellIs" dxfId="704" priority="93" operator="lessThan">
      <formula>1</formula>
    </cfRule>
  </conditionalFormatting>
  <conditionalFormatting sqref="H92">
    <cfRule type="cellIs" dxfId="703" priority="91" operator="lessThan">
      <formula>1</formula>
    </cfRule>
  </conditionalFormatting>
  <conditionalFormatting sqref="H94">
    <cfRule type="cellIs" dxfId="702" priority="89" operator="lessThan">
      <formula>1</formula>
    </cfRule>
  </conditionalFormatting>
  <conditionalFormatting sqref="H96">
    <cfRule type="cellIs" dxfId="701" priority="87" operator="lessThan">
      <formula>1</formula>
    </cfRule>
  </conditionalFormatting>
  <conditionalFormatting sqref="J91">
    <cfRule type="cellIs" dxfId="700" priority="85" operator="lessThan">
      <formula>1</formula>
    </cfRule>
  </conditionalFormatting>
  <conditionalFormatting sqref="J93">
    <cfRule type="cellIs" dxfId="699" priority="83" operator="lessThan">
      <formula>1</formula>
    </cfRule>
  </conditionalFormatting>
  <conditionalFormatting sqref="J95">
    <cfRule type="cellIs" dxfId="698" priority="81" operator="lessThan">
      <formula>1</formula>
    </cfRule>
  </conditionalFormatting>
  <conditionalFormatting sqref="L92">
    <cfRule type="cellIs" dxfId="697" priority="77" operator="lessThan">
      <formula>1</formula>
    </cfRule>
  </conditionalFormatting>
  <conditionalFormatting sqref="L94">
    <cfRule type="cellIs" dxfId="696" priority="75" operator="lessThan">
      <formula>1</formula>
    </cfRule>
  </conditionalFormatting>
  <conditionalFormatting sqref="L96">
    <cfRule type="cellIs" dxfId="695" priority="73" operator="lessThan">
      <formula>1</formula>
    </cfRule>
  </conditionalFormatting>
  <conditionalFormatting sqref="N90">
    <cfRule type="cellIs" dxfId="694" priority="72" operator="lessThan">
      <formula>1</formula>
    </cfRule>
  </conditionalFormatting>
  <conditionalFormatting sqref="N91">
    <cfRule type="cellIs" dxfId="693" priority="71" operator="lessThan">
      <formula>1</formula>
    </cfRule>
  </conditionalFormatting>
  <conditionalFormatting sqref="N93">
    <cfRule type="cellIs" dxfId="692" priority="69" operator="lessThan">
      <formula>1</formula>
    </cfRule>
  </conditionalFormatting>
  <conditionalFormatting sqref="N94">
    <cfRule type="cellIs" dxfId="691" priority="68" operator="lessThan">
      <formula>1</formula>
    </cfRule>
  </conditionalFormatting>
  <conditionalFormatting sqref="N95">
    <cfRule type="cellIs" dxfId="690" priority="67" operator="lessThan">
      <formula>1</formula>
    </cfRule>
  </conditionalFormatting>
  <conditionalFormatting sqref="N96">
    <cfRule type="cellIs" dxfId="689" priority="66" operator="lessThan">
      <formula>1</formula>
    </cfRule>
  </conditionalFormatting>
  <conditionalFormatting sqref="P90">
    <cfRule type="cellIs" dxfId="688" priority="65" operator="lessThan">
      <formula>1</formula>
    </cfRule>
  </conditionalFormatting>
  <conditionalFormatting sqref="P92">
    <cfRule type="cellIs" dxfId="687" priority="63" operator="lessThan">
      <formula>1</formula>
    </cfRule>
  </conditionalFormatting>
  <conditionalFormatting sqref="P93">
    <cfRule type="cellIs" dxfId="686" priority="62" operator="lessThan">
      <formula>1</formula>
    </cfRule>
  </conditionalFormatting>
  <conditionalFormatting sqref="P94">
    <cfRule type="cellIs" dxfId="685" priority="61" operator="lessThan">
      <formula>1</formula>
    </cfRule>
  </conditionalFormatting>
  <conditionalFormatting sqref="P95">
    <cfRule type="cellIs" dxfId="684" priority="60" operator="lessThan">
      <formula>1</formula>
    </cfRule>
  </conditionalFormatting>
  <conditionalFormatting sqref="P96">
    <cfRule type="cellIs" dxfId="683" priority="59" operator="lessThan">
      <formula>1</formula>
    </cfRule>
  </conditionalFormatting>
  <conditionalFormatting sqref="R90">
    <cfRule type="cellIs" dxfId="682" priority="58" operator="lessThan">
      <formula>1</formula>
    </cfRule>
  </conditionalFormatting>
  <conditionalFormatting sqref="R91">
    <cfRule type="cellIs" dxfId="681" priority="57" operator="lessThan">
      <formula>1</formula>
    </cfRule>
  </conditionalFormatting>
  <conditionalFormatting sqref="R92">
    <cfRule type="cellIs" dxfId="680" priority="56" operator="lessThan">
      <formula>1</formula>
    </cfRule>
  </conditionalFormatting>
  <conditionalFormatting sqref="R93">
    <cfRule type="cellIs" dxfId="679" priority="55" operator="lessThan">
      <formula>1</formula>
    </cfRule>
  </conditionalFormatting>
  <conditionalFormatting sqref="R94">
    <cfRule type="cellIs" dxfId="678" priority="54" operator="lessThan">
      <formula>1</formula>
    </cfRule>
  </conditionalFormatting>
  <conditionalFormatting sqref="R95">
    <cfRule type="cellIs" dxfId="677" priority="53" operator="lessThan">
      <formula>1</formula>
    </cfRule>
  </conditionalFormatting>
  <conditionalFormatting sqref="R96">
    <cfRule type="cellIs" dxfId="676" priority="52" operator="lessThan">
      <formula>1</formula>
    </cfRule>
  </conditionalFormatting>
  <conditionalFormatting sqref="T90">
    <cfRule type="cellIs" dxfId="675" priority="51" operator="lessThan">
      <formula>1</formula>
    </cfRule>
  </conditionalFormatting>
  <conditionalFormatting sqref="T91">
    <cfRule type="cellIs" dxfId="674" priority="50" operator="lessThan">
      <formula>1</formula>
    </cfRule>
  </conditionalFormatting>
  <conditionalFormatting sqref="T92">
    <cfRule type="cellIs" dxfId="673" priority="49" operator="lessThan">
      <formula>1</formula>
    </cfRule>
  </conditionalFormatting>
  <conditionalFormatting sqref="T93">
    <cfRule type="cellIs" dxfId="672" priority="48" operator="lessThan">
      <formula>1</formula>
    </cfRule>
  </conditionalFormatting>
  <conditionalFormatting sqref="T94">
    <cfRule type="cellIs" dxfId="671" priority="47" operator="lessThan">
      <formula>1</formula>
    </cfRule>
  </conditionalFormatting>
  <conditionalFormatting sqref="T95">
    <cfRule type="cellIs" dxfId="670" priority="46" operator="lessThan">
      <formula>1</formula>
    </cfRule>
  </conditionalFormatting>
  <conditionalFormatting sqref="T96">
    <cfRule type="cellIs" dxfId="669" priority="45" operator="lessThan">
      <formula>1</formula>
    </cfRule>
  </conditionalFormatting>
  <conditionalFormatting sqref="V90">
    <cfRule type="cellIs" dxfId="668" priority="44" operator="lessThan">
      <formula>1</formula>
    </cfRule>
  </conditionalFormatting>
  <conditionalFormatting sqref="V91">
    <cfRule type="cellIs" dxfId="667" priority="43" operator="lessThan">
      <formula>1</formula>
    </cfRule>
  </conditionalFormatting>
  <conditionalFormatting sqref="V92">
    <cfRule type="cellIs" dxfId="666" priority="42" operator="lessThan">
      <formula>1</formula>
    </cfRule>
  </conditionalFormatting>
  <conditionalFormatting sqref="V93">
    <cfRule type="cellIs" dxfId="665" priority="41" operator="lessThan">
      <formula>1</formula>
    </cfRule>
  </conditionalFormatting>
  <conditionalFormatting sqref="V94">
    <cfRule type="cellIs" dxfId="664" priority="40" operator="lessThan">
      <formula>1</formula>
    </cfRule>
  </conditionalFormatting>
  <conditionalFormatting sqref="V95">
    <cfRule type="cellIs" dxfId="663" priority="39" operator="lessThan">
      <formula>1</formula>
    </cfRule>
  </conditionalFormatting>
  <conditionalFormatting sqref="V96">
    <cfRule type="cellIs" dxfId="662" priority="38" operator="lessThan">
      <formula>1</formula>
    </cfRule>
  </conditionalFormatting>
  <conditionalFormatting sqref="F102">
    <cfRule type="cellIs" dxfId="661" priority="37" operator="lessThan">
      <formula>1</formula>
    </cfRule>
  </conditionalFormatting>
  <conditionalFormatting sqref="F101">
    <cfRule type="cellIs" dxfId="660" priority="36" operator="lessThan">
      <formula>1</formula>
    </cfRule>
  </conditionalFormatting>
  <conditionalFormatting sqref="F103">
    <cfRule type="cellIs" dxfId="659" priority="35" operator="lessThan">
      <formula>1</formula>
    </cfRule>
  </conditionalFormatting>
  <conditionalFormatting sqref="H102">
    <cfRule type="cellIs" dxfId="658" priority="34" operator="lessThan">
      <formula>1</formula>
    </cfRule>
  </conditionalFormatting>
  <conditionalFormatting sqref="H101">
    <cfRule type="cellIs" dxfId="657" priority="33" operator="lessThan">
      <formula>1</formula>
    </cfRule>
  </conditionalFormatting>
  <conditionalFormatting sqref="H103">
    <cfRule type="cellIs" dxfId="656" priority="32" operator="lessThan">
      <formula>1</formula>
    </cfRule>
  </conditionalFormatting>
  <conditionalFormatting sqref="J102">
    <cfRule type="cellIs" dxfId="655" priority="31" operator="lessThan">
      <formula>1</formula>
    </cfRule>
  </conditionalFormatting>
  <conditionalFormatting sqref="J101">
    <cfRule type="cellIs" dxfId="654" priority="30" operator="lessThan">
      <formula>1</formula>
    </cfRule>
  </conditionalFormatting>
  <conditionalFormatting sqref="J103">
    <cfRule type="cellIs" dxfId="653" priority="29" operator="lessThan">
      <formula>1</formula>
    </cfRule>
  </conditionalFormatting>
  <conditionalFormatting sqref="L102">
    <cfRule type="cellIs" dxfId="652" priority="28" operator="lessThan">
      <formula>1</formula>
    </cfRule>
  </conditionalFormatting>
  <conditionalFormatting sqref="L101">
    <cfRule type="cellIs" dxfId="651" priority="27" operator="lessThan">
      <formula>1</formula>
    </cfRule>
  </conditionalFormatting>
  <conditionalFormatting sqref="L103">
    <cfRule type="cellIs" dxfId="650" priority="26" operator="lessThan">
      <formula>1</formula>
    </cfRule>
  </conditionalFormatting>
  <conditionalFormatting sqref="N102">
    <cfRule type="cellIs" dxfId="649" priority="25" operator="lessThan">
      <formula>1</formula>
    </cfRule>
  </conditionalFormatting>
  <conditionalFormatting sqref="N101">
    <cfRule type="cellIs" dxfId="648" priority="24" operator="lessThan">
      <formula>1</formula>
    </cfRule>
  </conditionalFormatting>
  <conditionalFormatting sqref="P102">
    <cfRule type="cellIs" dxfId="647" priority="22" operator="lessThan">
      <formula>1</formula>
    </cfRule>
  </conditionalFormatting>
  <conditionalFormatting sqref="P101">
    <cfRule type="cellIs" dxfId="646" priority="21" operator="lessThan">
      <formula>1</formula>
    </cfRule>
  </conditionalFormatting>
  <conditionalFormatting sqref="P103">
    <cfRule type="cellIs" dxfId="645" priority="20" operator="lessThan">
      <formula>1</formula>
    </cfRule>
  </conditionalFormatting>
  <conditionalFormatting sqref="R102">
    <cfRule type="cellIs" dxfId="644" priority="19" operator="lessThan">
      <formula>1</formula>
    </cfRule>
  </conditionalFormatting>
  <conditionalFormatting sqref="R101">
    <cfRule type="cellIs" dxfId="643" priority="18" operator="lessThan">
      <formula>1</formula>
    </cfRule>
  </conditionalFormatting>
  <conditionalFormatting sqref="R103">
    <cfRule type="cellIs" dxfId="642" priority="17" operator="lessThan">
      <formula>1</formula>
    </cfRule>
  </conditionalFormatting>
  <conditionalFormatting sqref="T102">
    <cfRule type="cellIs" dxfId="641" priority="16" operator="lessThan">
      <formula>1</formula>
    </cfRule>
  </conditionalFormatting>
  <conditionalFormatting sqref="T101">
    <cfRule type="cellIs" dxfId="640" priority="15" operator="lessThan">
      <formula>1</formula>
    </cfRule>
  </conditionalFormatting>
  <conditionalFormatting sqref="T103">
    <cfRule type="cellIs" dxfId="639" priority="14" operator="lessThan">
      <formula>1</formula>
    </cfRule>
  </conditionalFormatting>
  <conditionalFormatting sqref="V102">
    <cfRule type="cellIs" dxfId="638" priority="13" operator="lessThan">
      <formula>1</formula>
    </cfRule>
  </conditionalFormatting>
  <conditionalFormatting sqref="V101">
    <cfRule type="cellIs" dxfId="637" priority="12" operator="lessThan">
      <formula>1</formula>
    </cfRule>
  </conditionalFormatting>
  <conditionalFormatting sqref="V103">
    <cfRule type="cellIs" dxfId="636" priority="11" operator="lessThan">
      <formula>1</formula>
    </cfRule>
  </conditionalFormatting>
  <conditionalFormatting sqref="F121">
    <cfRule type="cellIs" dxfId="635" priority="10" operator="lessThan">
      <formula>1</formula>
    </cfRule>
  </conditionalFormatting>
  <conditionalFormatting sqref="H121">
    <cfRule type="cellIs" dxfId="634" priority="9" operator="lessThan">
      <formula>1</formula>
    </cfRule>
  </conditionalFormatting>
  <conditionalFormatting sqref="J121">
    <cfRule type="cellIs" dxfId="633" priority="8" operator="lessThan">
      <formula>1</formula>
    </cfRule>
  </conditionalFormatting>
  <conditionalFormatting sqref="L121">
    <cfRule type="cellIs" dxfId="632" priority="7" operator="lessThan">
      <formula>1</formula>
    </cfRule>
  </conditionalFormatting>
  <conditionalFormatting sqref="N121">
    <cfRule type="cellIs" dxfId="631" priority="6" operator="lessThan">
      <formula>1</formula>
    </cfRule>
  </conditionalFormatting>
  <conditionalFormatting sqref="P121">
    <cfRule type="cellIs" dxfId="630" priority="5" operator="lessThan">
      <formula>1</formula>
    </cfRule>
  </conditionalFormatting>
  <conditionalFormatting sqref="R121">
    <cfRule type="cellIs" dxfId="629" priority="4" operator="lessThan">
      <formula>1</formula>
    </cfRule>
  </conditionalFormatting>
  <conditionalFormatting sqref="T121">
    <cfRule type="cellIs" dxfId="628" priority="3" operator="lessThan">
      <formula>1</formula>
    </cfRule>
  </conditionalFormatting>
  <conditionalFormatting sqref="V121">
    <cfRule type="cellIs" dxfId="627" priority="2" operator="lessThan">
      <formula>1</formula>
    </cfRule>
  </conditionalFormatting>
  <hyperlinks>
    <hyperlink ref="C1" location="Menu!A1" display="BACK TO MAIN MENU"/>
  </hyperlink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4"/>
  <sheetViews>
    <sheetView topLeftCell="A11" workbookViewId="0">
      <selection activeCell="C1" sqref="C1"/>
    </sheetView>
  </sheetViews>
  <sheetFormatPr baseColWidth="10" defaultColWidth="8.83203125" defaultRowHeight="12" x14ac:dyDescent="0"/>
  <cols>
    <col min="1" max="1" width="59.83203125" customWidth="1"/>
    <col min="2" max="2" width="9.1640625" style="140" customWidth="1"/>
    <col min="3" max="3" width="20.5" bestFit="1" customWidth="1"/>
    <col min="4" max="4" width="3" hidden="1" customWidth="1"/>
    <col min="5" max="5" width="8.6640625" bestFit="1" customWidth="1"/>
    <col min="6" max="6" width="3" hidden="1" customWidth="1"/>
    <col min="7" max="7" width="8.6640625" bestFit="1" customWidth="1"/>
    <col min="8" max="8" width="3" hidden="1" customWidth="1"/>
    <col min="9" max="9" width="8.6640625" bestFit="1" customWidth="1"/>
    <col min="10" max="10" width="3" hidden="1" customWidth="1"/>
    <col min="11" max="11" width="8.6640625" bestFit="1" customWidth="1"/>
    <col min="12" max="12" width="3" hidden="1" customWidth="1"/>
    <col min="13" max="13" width="8.6640625" bestFit="1" customWidth="1"/>
    <col min="14" max="14" width="3" hidden="1" customWidth="1"/>
    <col min="15" max="15" width="8.6640625" bestFit="1" customWidth="1"/>
    <col min="16" max="16" width="3" hidden="1" customWidth="1"/>
    <col min="17" max="17" width="8.6640625" bestFit="1" customWidth="1"/>
    <col min="18" max="18" width="3" hidden="1" customWidth="1"/>
    <col min="19" max="19" width="8.6640625" bestFit="1" customWidth="1"/>
    <col min="20" max="20" width="3" hidden="1" customWidth="1"/>
    <col min="21" max="21" width="9.5" bestFit="1" customWidth="1"/>
    <col min="22" max="22" width="3" hidden="1" customWidth="1"/>
    <col min="23" max="23" width="12" bestFit="1" customWidth="1"/>
    <col min="24" max="24" width="0" hidden="1" customWidth="1"/>
    <col min="27" max="29" width="0" hidden="1" customWidth="1"/>
  </cols>
  <sheetData>
    <row r="1" spans="1:18" ht="18">
      <c r="A1" s="206" t="s">
        <v>111</v>
      </c>
      <c r="C1" s="216" t="s">
        <v>113</v>
      </c>
    </row>
    <row r="2" spans="1:18" ht="18">
      <c r="A2" s="206" t="s">
        <v>112</v>
      </c>
      <c r="C2" s="130"/>
    </row>
    <row r="3" spans="1:18" ht="147" customHeight="1">
      <c r="A3" s="246" t="s">
        <v>263</v>
      </c>
      <c r="B3" s="232"/>
      <c r="C3" s="285" t="s">
        <v>264</v>
      </c>
      <c r="D3" s="234"/>
      <c r="E3" s="233" t="s">
        <v>265</v>
      </c>
      <c r="F3" s="233"/>
      <c r="G3" s="233" t="s">
        <v>341</v>
      </c>
    </row>
    <row r="4" spans="1:18" ht="39" customHeight="1">
      <c r="A4" s="237" t="s">
        <v>117</v>
      </c>
      <c r="B4" s="237" t="s">
        <v>118</v>
      </c>
      <c r="C4" s="235">
        <f>+C$153/$B$153</f>
        <v>0</v>
      </c>
      <c r="E4" s="203" t="str">
        <f>IF($C154+$D154&gt;0,"Failure report required","PASS")</f>
        <v>Failure report required</v>
      </c>
      <c r="F4" s="205"/>
      <c r="G4" s="228" t="str">
        <f t="shared" ref="G4:G13" si="0">IF(H4+J4&gt;0,"FAIL","PASS")</f>
        <v>FAIL</v>
      </c>
      <c r="H4" s="229"/>
      <c r="I4" s="230"/>
      <c r="J4" s="229">
        <f>IF(D$19=1,1,0)</f>
        <v>1</v>
      </c>
    </row>
    <row r="5" spans="1:18" ht="39" customHeight="1">
      <c r="A5" s="237" t="s">
        <v>117</v>
      </c>
      <c r="B5" s="237" t="s">
        <v>118</v>
      </c>
      <c r="C5" s="235">
        <f>+E$153/$B$153</f>
        <v>0</v>
      </c>
      <c r="E5" s="203" t="str">
        <f>IF($E154+$F154&gt;0,"Failure report required","PASS")</f>
        <v>Failure report required</v>
      </c>
      <c r="F5" s="205"/>
      <c r="G5" s="228" t="str">
        <f t="shared" si="0"/>
        <v>FAIL</v>
      </c>
      <c r="H5" s="229"/>
      <c r="I5" s="230"/>
      <c r="J5" s="229">
        <f>IF(F$19=1,1,0)</f>
        <v>1</v>
      </c>
    </row>
    <row r="6" spans="1:18" ht="36">
      <c r="A6" s="237" t="s">
        <v>117</v>
      </c>
      <c r="B6" s="237" t="s">
        <v>118</v>
      </c>
      <c r="C6" s="235">
        <f>+G$153/$B$153</f>
        <v>0</v>
      </c>
      <c r="E6" s="203" t="str">
        <f>IF($G154+$H154&gt;0,"Failure report required","PASS")</f>
        <v>Failure report required</v>
      </c>
      <c r="F6" s="205"/>
      <c r="G6" s="228" t="str">
        <f t="shared" si="0"/>
        <v>FAIL</v>
      </c>
      <c r="H6" s="229"/>
      <c r="I6" s="230"/>
      <c r="J6" s="229">
        <f>IF(H$19=1,1,0)</f>
        <v>1</v>
      </c>
    </row>
    <row r="7" spans="1:18" ht="36">
      <c r="A7" s="237" t="s">
        <v>117</v>
      </c>
      <c r="B7" s="237" t="s">
        <v>118</v>
      </c>
      <c r="C7" s="235">
        <f>+I$153/$B$153</f>
        <v>0</v>
      </c>
      <c r="E7" s="203" t="str">
        <f>IF($I154+$J154&gt;0,"Failure report required","PASS")</f>
        <v>Failure report required</v>
      </c>
      <c r="F7" s="205"/>
      <c r="G7" s="228" t="str">
        <f t="shared" si="0"/>
        <v>FAIL</v>
      </c>
      <c r="H7" s="229"/>
      <c r="I7" s="230"/>
      <c r="J7" s="229">
        <f>IF(J$19=1,1,0)</f>
        <v>1</v>
      </c>
    </row>
    <row r="8" spans="1:18" ht="36">
      <c r="A8" s="237" t="s">
        <v>117</v>
      </c>
      <c r="B8" s="237" t="s">
        <v>118</v>
      </c>
      <c r="C8" s="235">
        <f>+K$153/$B$153</f>
        <v>0</v>
      </c>
      <c r="E8" s="203" t="str">
        <f>IF($K154+$L154&gt;0,"Failure report required","PASS")</f>
        <v>Failure report required</v>
      </c>
      <c r="F8" s="205"/>
      <c r="G8" s="228" t="str">
        <f t="shared" si="0"/>
        <v>FAIL</v>
      </c>
      <c r="H8" s="229"/>
      <c r="I8" s="230"/>
      <c r="J8" s="229">
        <f>IF(L$19=1,1,0)</f>
        <v>1</v>
      </c>
    </row>
    <row r="9" spans="1:18" ht="36">
      <c r="A9" s="237" t="s">
        <v>117</v>
      </c>
      <c r="B9" s="237" t="s">
        <v>118</v>
      </c>
      <c r="C9" s="235">
        <f>+M$153/$B$153</f>
        <v>0</v>
      </c>
      <c r="E9" s="203" t="str">
        <f>IF($M154+$N154&gt;0,"Failure report required","PASS")</f>
        <v>Failure report required</v>
      </c>
      <c r="F9" s="205"/>
      <c r="G9" s="228" t="str">
        <f t="shared" si="0"/>
        <v>FAIL</v>
      </c>
      <c r="H9" s="229"/>
      <c r="I9" s="230"/>
      <c r="J9" s="229">
        <f>IF(N$19=1,1,0)</f>
        <v>1</v>
      </c>
    </row>
    <row r="10" spans="1:18" ht="36">
      <c r="A10" s="237" t="s">
        <v>117</v>
      </c>
      <c r="B10" s="237" t="s">
        <v>118</v>
      </c>
      <c r="C10" s="235">
        <f>+O$153/$B$153</f>
        <v>0</v>
      </c>
      <c r="E10" s="203" t="str">
        <f>IF($O154+$P154&gt;0,"Failure report required","PASS")</f>
        <v>Failure report required</v>
      </c>
      <c r="F10" s="205"/>
      <c r="G10" s="228" t="str">
        <f t="shared" si="0"/>
        <v>FAIL</v>
      </c>
      <c r="H10" s="229"/>
      <c r="I10" s="230"/>
      <c r="J10" s="229">
        <f>IF(P$19=1,1,0)</f>
        <v>1</v>
      </c>
    </row>
    <row r="11" spans="1:18" ht="36">
      <c r="A11" s="237" t="s">
        <v>117</v>
      </c>
      <c r="B11" s="237" t="s">
        <v>118</v>
      </c>
      <c r="C11" s="235">
        <f>+Q$153/$B$153</f>
        <v>0</v>
      </c>
      <c r="E11" s="203" t="str">
        <f>IF($Q154+$R154&gt;0,"Failure report required","PASS")</f>
        <v>Failure report required</v>
      </c>
      <c r="F11" s="205"/>
      <c r="G11" s="228" t="str">
        <f t="shared" si="0"/>
        <v>FAIL</v>
      </c>
      <c r="H11" s="229"/>
      <c r="I11" s="230"/>
      <c r="J11" s="229">
        <f>IF(R$19=1,1,0)</f>
        <v>1</v>
      </c>
    </row>
    <row r="12" spans="1:18" ht="36">
      <c r="A12" s="237" t="s">
        <v>117</v>
      </c>
      <c r="B12" s="237" t="s">
        <v>118</v>
      </c>
      <c r="C12" s="235">
        <f>+S$153/$B$153</f>
        <v>0</v>
      </c>
      <c r="E12" s="203" t="str">
        <f>IF($S154+$T154&gt;0,"Failure report required","PASS")</f>
        <v>Failure report required</v>
      </c>
      <c r="F12" s="205"/>
      <c r="G12" s="228" t="str">
        <f t="shared" si="0"/>
        <v>FAIL</v>
      </c>
      <c r="H12" s="229"/>
      <c r="I12" s="230"/>
      <c r="J12" s="229">
        <f>IF(T$19=1,1,0)</f>
        <v>1</v>
      </c>
    </row>
    <row r="13" spans="1:18" ht="37" thickBot="1">
      <c r="A13" s="237" t="s">
        <v>117</v>
      </c>
      <c r="B13" s="237" t="s">
        <v>118</v>
      </c>
      <c r="C13" s="236">
        <f>+U$153/$B$153</f>
        <v>0</v>
      </c>
      <c r="E13" s="204" t="str">
        <f>+IF($U154+$V154&gt;0,"Failure report required","PASS")</f>
        <v>Failure report required</v>
      </c>
      <c r="F13" s="205"/>
      <c r="G13" s="228" t="str">
        <f t="shared" si="0"/>
        <v>FAIL</v>
      </c>
      <c r="H13" s="229"/>
      <c r="I13" s="230"/>
      <c r="J13" s="229">
        <f>IF(V$19=1,1,0)</f>
        <v>1</v>
      </c>
    </row>
    <row r="14" spans="1:18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6" spans="1:18" ht="13" thickBot="1">
      <c r="A16" s="129"/>
    </row>
    <row r="17" spans="1:24" ht="24">
      <c r="A17" s="130"/>
      <c r="B17" s="130"/>
      <c r="C17" s="239" t="str">
        <f>CONCATENATE(A4,B4)</f>
        <v>Learner Name#</v>
      </c>
      <c r="D17" s="245"/>
      <c r="E17" s="239" t="str">
        <f>CONCATENATE($A5,$B5)</f>
        <v>Learner Name#</v>
      </c>
      <c r="F17" s="245"/>
      <c r="G17" s="239" t="str">
        <f>CONCATENATE($A6,$B6)</f>
        <v>Learner Name#</v>
      </c>
      <c r="H17" s="245"/>
      <c r="I17" s="239" t="str">
        <f>CONCATENATE($A7,$B7)</f>
        <v>Learner Name#</v>
      </c>
      <c r="J17" s="245"/>
      <c r="K17" s="239" t="str">
        <f>CONCATENATE($A8,$B8)</f>
        <v>Learner Name#</v>
      </c>
      <c r="L17" s="245"/>
      <c r="M17" s="239" t="str">
        <f>CONCATENATE($A9,$B9)</f>
        <v>Learner Name#</v>
      </c>
      <c r="N17" s="245"/>
      <c r="O17" s="239" t="str">
        <f>CONCATENATE($A10,$B10)</f>
        <v>Learner Name#</v>
      </c>
      <c r="P17" s="245"/>
      <c r="Q17" s="239" t="str">
        <f>CONCATENATE($A11,$B11)</f>
        <v>Learner Name#</v>
      </c>
      <c r="R17" s="245"/>
      <c r="S17" s="239" t="str">
        <f>CONCATENATE($A12,$B12)</f>
        <v>Learner Name#</v>
      </c>
      <c r="T17" s="245"/>
      <c r="U17" s="239" t="str">
        <f>CONCATENATE($A13,$B13)</f>
        <v>Learner Name#</v>
      </c>
      <c r="V17" s="134"/>
      <c r="W17" s="218"/>
    </row>
    <row r="18" spans="1:24" ht="15">
      <c r="A18" s="219" t="s">
        <v>114</v>
      </c>
      <c r="B18" s="219" t="s">
        <v>115</v>
      </c>
      <c r="C18" s="219" t="s">
        <v>116</v>
      </c>
      <c r="D18" s="220"/>
      <c r="E18" s="219"/>
      <c r="F18" s="220"/>
      <c r="G18" s="219"/>
      <c r="H18" s="220"/>
      <c r="I18" s="219"/>
      <c r="J18" s="220"/>
      <c r="K18" s="219"/>
      <c r="L18" s="220"/>
      <c r="M18" s="219"/>
      <c r="N18" s="220"/>
      <c r="O18" s="219"/>
      <c r="P18" s="220"/>
      <c r="Q18" s="219"/>
      <c r="R18" s="220"/>
      <c r="S18" s="219"/>
      <c r="T18" s="221"/>
      <c r="U18" s="219"/>
      <c r="V18" s="222"/>
      <c r="W18" s="202"/>
    </row>
    <row r="19" spans="1:24" ht="16" thickBot="1">
      <c r="A19" s="247" t="s">
        <v>119</v>
      </c>
      <c r="B19" s="248" t="s">
        <v>119</v>
      </c>
      <c r="C19" s="223"/>
      <c r="D19" s="223">
        <f>IF(C19&lt;1,1,0)</f>
        <v>1</v>
      </c>
      <c r="E19" s="223"/>
      <c r="F19" s="223">
        <f>IF(E19&lt;1,1,0)</f>
        <v>1</v>
      </c>
      <c r="G19" s="223"/>
      <c r="H19" s="223">
        <f>IF(G19&lt;1,1,0)</f>
        <v>1</v>
      </c>
      <c r="I19" s="223"/>
      <c r="J19" s="223">
        <f>IF(I19&lt;1,1,0)</f>
        <v>1</v>
      </c>
      <c r="K19" s="223"/>
      <c r="L19" s="223">
        <f>IF(K19&lt;1,1,0)</f>
        <v>1</v>
      </c>
      <c r="M19" s="223"/>
      <c r="N19" s="223">
        <f>IF(M19&lt;1,1,0)</f>
        <v>1</v>
      </c>
      <c r="O19" s="223"/>
      <c r="P19" s="223">
        <f>IF(O19&lt;1,1,0)</f>
        <v>1</v>
      </c>
      <c r="Q19" s="223"/>
      <c r="R19" s="223">
        <f>IF(Q19&lt;1,1,0)</f>
        <v>1</v>
      </c>
      <c r="S19" s="223"/>
      <c r="T19" s="223">
        <f>IF(S19&lt;1,1,0)</f>
        <v>1</v>
      </c>
      <c r="U19" s="223"/>
      <c r="V19" s="223">
        <f>IF(U19&lt;1,1,0)</f>
        <v>1</v>
      </c>
      <c r="W19" s="202"/>
    </row>
    <row r="20" spans="1:24" s="130" customFormat="1" ht="16" thickBot="1">
      <c r="A20" s="133"/>
      <c r="B20" s="187" t="s">
        <v>61</v>
      </c>
      <c r="C20" s="224"/>
      <c r="D20" s="210"/>
      <c r="E20" s="224"/>
      <c r="F20" s="210"/>
      <c r="G20" s="224"/>
      <c r="H20" s="210"/>
      <c r="I20" s="224"/>
      <c r="J20" s="210"/>
      <c r="K20" s="224"/>
      <c r="L20" s="210"/>
      <c r="M20" s="224"/>
      <c r="N20" s="210"/>
      <c r="O20" s="224"/>
      <c r="P20" s="210"/>
      <c r="Q20" s="224"/>
      <c r="R20" s="210"/>
      <c r="S20" s="224"/>
      <c r="T20" s="210"/>
      <c r="U20" s="186"/>
      <c r="V20" s="210"/>
      <c r="W20" s="202" t="s">
        <v>110</v>
      </c>
    </row>
    <row r="21" spans="1:24">
      <c r="A21" s="249" t="s">
        <v>120</v>
      </c>
      <c r="B21" s="355" t="s">
        <v>236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3"/>
      <c r="V21" s="207"/>
      <c r="W21" s="137"/>
    </row>
    <row r="22" spans="1:24" ht="24">
      <c r="A22" s="251" t="s">
        <v>121</v>
      </c>
      <c r="B22" s="252" t="s">
        <v>122</v>
      </c>
      <c r="C22" s="194"/>
      <c r="D22" s="194">
        <f>IF(C$22&lt;4,1,0)</f>
        <v>1</v>
      </c>
      <c r="E22" s="194"/>
      <c r="F22" s="194">
        <f t="shared" ref="F22" si="1">IF(E$22&lt;4,1,0)</f>
        <v>1</v>
      </c>
      <c r="G22" s="194"/>
      <c r="H22" s="194">
        <f t="shared" ref="H22" si="2">IF(G$22&lt;4,1,0)</f>
        <v>1</v>
      </c>
      <c r="I22" s="194"/>
      <c r="J22" s="194">
        <f t="shared" ref="J22" si="3">IF(I$22&lt;4,1,0)</f>
        <v>1</v>
      </c>
      <c r="K22" s="194"/>
      <c r="L22" s="194">
        <f t="shared" ref="L22" si="4">IF(K$22&lt;4,1,0)</f>
        <v>1</v>
      </c>
      <c r="M22" s="194"/>
      <c r="N22" s="194">
        <f t="shared" ref="N22" si="5">IF(M$22&lt;4,1,0)</f>
        <v>1</v>
      </c>
      <c r="O22" s="194"/>
      <c r="P22" s="194">
        <f t="shared" ref="P22" si="6">IF(O$22&lt;4,1,0)</f>
        <v>1</v>
      </c>
      <c r="Q22" s="194"/>
      <c r="R22" s="194">
        <f t="shared" ref="R22" si="7">IF(Q$22&lt;4,1,0)</f>
        <v>1</v>
      </c>
      <c r="S22" s="194"/>
      <c r="T22" s="194">
        <f t="shared" ref="T22" si="8">IF(S$22&lt;4,1,0)</f>
        <v>1</v>
      </c>
      <c r="U22" s="194"/>
      <c r="V22" s="194">
        <f t="shared" ref="V22" si="9">IF(U$22&lt;4,1,0)</f>
        <v>1</v>
      </c>
      <c r="W22" s="131"/>
    </row>
    <row r="23" spans="1:24">
      <c r="A23" s="251" t="s">
        <v>123</v>
      </c>
      <c r="B23" s="252">
        <v>2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  <c r="V23" s="194"/>
      <c r="W23" s="131"/>
    </row>
    <row r="24" spans="1:24">
      <c r="A24" s="182" t="s">
        <v>109</v>
      </c>
      <c r="B24" s="238">
        <v>7</v>
      </c>
      <c r="C24" s="184">
        <f>+C22+C23</f>
        <v>0</v>
      </c>
      <c r="D24" s="184">
        <f>+D22</f>
        <v>1</v>
      </c>
      <c r="E24" s="184">
        <f>+E22+E23</f>
        <v>0</v>
      </c>
      <c r="F24" s="184">
        <f>+F22</f>
        <v>1</v>
      </c>
      <c r="G24" s="184">
        <f>+G22+G23</f>
        <v>0</v>
      </c>
      <c r="H24" s="184">
        <f>+H22</f>
        <v>1</v>
      </c>
      <c r="I24" s="184">
        <f>+I22+I23</f>
        <v>0</v>
      </c>
      <c r="J24" s="184">
        <f>+J22</f>
        <v>1</v>
      </c>
      <c r="K24" s="184">
        <f>+K22+K23</f>
        <v>0</v>
      </c>
      <c r="L24" s="184">
        <f>+L22</f>
        <v>1</v>
      </c>
      <c r="M24" s="184">
        <f>+M22+M23</f>
        <v>0</v>
      </c>
      <c r="N24" s="184">
        <f>+N22</f>
        <v>1</v>
      </c>
      <c r="O24" s="184">
        <f>+O22+O23</f>
        <v>0</v>
      </c>
      <c r="P24" s="184">
        <f>+P22</f>
        <v>1</v>
      </c>
      <c r="Q24" s="184">
        <f>+Q22+Q23</f>
        <v>0</v>
      </c>
      <c r="R24" s="184">
        <f>+R22</f>
        <v>1</v>
      </c>
      <c r="S24" s="184">
        <f>+S22+S23</f>
        <v>0</v>
      </c>
      <c r="T24" s="184">
        <f>+T22</f>
        <v>1</v>
      </c>
      <c r="U24" s="184">
        <f>+U22+U23</f>
        <v>0</v>
      </c>
      <c r="V24" s="184">
        <f>+V22</f>
        <v>1</v>
      </c>
      <c r="W24" s="212"/>
    </row>
    <row r="25" spans="1:24">
      <c r="A25" s="253" t="s">
        <v>238</v>
      </c>
      <c r="B25" s="254" t="s">
        <v>243</v>
      </c>
      <c r="C25" s="444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6"/>
      <c r="X25" s="135"/>
    </row>
    <row r="26" spans="1:24">
      <c r="A26" s="255" t="s">
        <v>138</v>
      </c>
      <c r="B26" s="252" t="s">
        <v>125</v>
      </c>
      <c r="C26" s="194"/>
      <c r="D26" s="194">
        <f>IF(C$26&lt;1,1,0)</f>
        <v>1</v>
      </c>
      <c r="E26" s="194"/>
      <c r="F26" s="194">
        <f t="shared" ref="F26" si="10">IF(E$26&lt;1,1,0)</f>
        <v>1</v>
      </c>
      <c r="G26" s="194"/>
      <c r="H26" s="194">
        <f t="shared" ref="H26" si="11">IF(G$26&lt;1,1,0)</f>
        <v>1</v>
      </c>
      <c r="I26" s="194"/>
      <c r="J26" s="194">
        <f t="shared" ref="J26" si="12">IF(I$26&lt;1,1,0)</f>
        <v>1</v>
      </c>
      <c r="K26" s="194"/>
      <c r="L26" s="194">
        <f t="shared" ref="L26" si="13">IF(K$26&lt;1,1,0)</f>
        <v>1</v>
      </c>
      <c r="M26" s="194"/>
      <c r="N26" s="194">
        <f t="shared" ref="N26" si="14">IF(M$26&lt;1,1,0)</f>
        <v>1</v>
      </c>
      <c r="O26" s="194"/>
      <c r="P26" s="194">
        <f t="shared" ref="P26" si="15">IF(O$26&lt;1,1,0)</f>
        <v>1</v>
      </c>
      <c r="Q26" s="194"/>
      <c r="R26" s="194">
        <f t="shared" ref="R26" si="16">IF(Q$26&lt;1,1,0)</f>
        <v>1</v>
      </c>
      <c r="S26" s="194"/>
      <c r="T26" s="194">
        <f t="shared" ref="T26" si="17">IF(S$26&lt;1,1,0)</f>
        <v>1</v>
      </c>
      <c r="U26" s="194"/>
      <c r="V26" s="194">
        <f t="shared" ref="V26" si="18">IF(U$26&lt;1,1,0)</f>
        <v>1</v>
      </c>
      <c r="W26" s="131"/>
      <c r="X26" s="135"/>
    </row>
    <row r="27" spans="1:24">
      <c r="A27" s="260" t="s">
        <v>139</v>
      </c>
      <c r="B27" s="261"/>
      <c r="C27" s="447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9"/>
      <c r="X27" s="135"/>
    </row>
    <row r="28" spans="1:24">
      <c r="A28" s="256" t="s">
        <v>140</v>
      </c>
      <c r="B28" s="252" t="s">
        <v>125</v>
      </c>
      <c r="C28" s="194"/>
      <c r="D28" s="194">
        <f>IF(C$28&lt;1,1,0)</f>
        <v>1</v>
      </c>
      <c r="E28" s="194"/>
      <c r="F28" s="194">
        <f t="shared" ref="F28" si="19">IF(E$28&lt;1,1,0)</f>
        <v>1</v>
      </c>
      <c r="G28" s="194"/>
      <c r="H28" s="194">
        <f t="shared" ref="H28" si="20">IF(G$28&lt;1,1,0)</f>
        <v>1</v>
      </c>
      <c r="I28" s="194"/>
      <c r="J28" s="194">
        <f t="shared" ref="J28" si="21">IF(I$28&lt;1,1,0)</f>
        <v>1</v>
      </c>
      <c r="K28" s="194"/>
      <c r="L28" s="194">
        <f t="shared" ref="L28" si="22">IF(K$28&lt;1,1,0)</f>
        <v>1</v>
      </c>
      <c r="M28" s="194"/>
      <c r="N28" s="194">
        <f t="shared" ref="N28" si="23">IF(M$28&lt;1,1,0)</f>
        <v>1</v>
      </c>
      <c r="O28" s="194"/>
      <c r="P28" s="194">
        <f t="shared" ref="P28" si="24">IF(O$28&lt;1,1,0)</f>
        <v>1</v>
      </c>
      <c r="Q28" s="194"/>
      <c r="R28" s="194">
        <f t="shared" ref="R28" si="25">IF(Q$28&lt;1,1,0)</f>
        <v>1</v>
      </c>
      <c r="S28" s="194"/>
      <c r="T28" s="194">
        <f t="shared" ref="T28" si="26">IF(S$28&lt;1,1,0)</f>
        <v>1</v>
      </c>
      <c r="U28" s="194"/>
      <c r="V28" s="194">
        <f t="shared" ref="V28" si="27">IF(U$28&lt;1,1,0)</f>
        <v>1</v>
      </c>
      <c r="W28" s="131"/>
      <c r="X28" s="135"/>
    </row>
    <row r="29" spans="1:24">
      <c r="A29" s="256" t="s">
        <v>141</v>
      </c>
      <c r="B29" s="252" t="s">
        <v>125</v>
      </c>
      <c r="C29" s="194"/>
      <c r="D29" s="194">
        <f>IF(C$29&lt;1,1,0)</f>
        <v>1</v>
      </c>
      <c r="E29" s="194"/>
      <c r="F29" s="194">
        <f t="shared" ref="F29" si="28">IF(E$29&lt;1,1,0)</f>
        <v>1</v>
      </c>
      <c r="G29" s="194"/>
      <c r="H29" s="194">
        <f t="shared" ref="H29" si="29">IF(G$29&lt;1,1,0)</f>
        <v>1</v>
      </c>
      <c r="I29" s="194"/>
      <c r="J29" s="194">
        <f t="shared" ref="J29" si="30">IF(I$29&lt;1,1,0)</f>
        <v>1</v>
      </c>
      <c r="K29" s="194"/>
      <c r="L29" s="194">
        <f t="shared" ref="L29" si="31">IF(K$29&lt;1,1,0)</f>
        <v>1</v>
      </c>
      <c r="M29" s="194"/>
      <c r="N29" s="194">
        <f t="shared" ref="N29" si="32">IF(M$29&lt;1,1,0)</f>
        <v>1</v>
      </c>
      <c r="O29" s="194"/>
      <c r="P29" s="194">
        <f t="shared" ref="P29" si="33">IF(O$29&lt;1,1,0)</f>
        <v>1</v>
      </c>
      <c r="Q29" s="194"/>
      <c r="R29" s="194">
        <f t="shared" ref="R29" si="34">IF(Q$29&lt;1,1,0)</f>
        <v>1</v>
      </c>
      <c r="S29" s="194"/>
      <c r="T29" s="194">
        <f t="shared" ref="T29" si="35">IF(S$29&lt;1,1,0)</f>
        <v>1</v>
      </c>
      <c r="U29" s="194"/>
      <c r="V29" s="194">
        <f t="shared" ref="V29" si="36">IF(U$29&lt;1,1,0)</f>
        <v>1</v>
      </c>
      <c r="W29" s="131"/>
      <c r="X29" s="135"/>
    </row>
    <row r="30" spans="1:24">
      <c r="A30" s="256" t="s">
        <v>142</v>
      </c>
      <c r="B30" s="252" t="s">
        <v>125</v>
      </c>
      <c r="C30" s="194"/>
      <c r="D30" s="194">
        <f>IF(C$30&lt;1,1,0)</f>
        <v>1</v>
      </c>
      <c r="E30" s="194"/>
      <c r="F30" s="194">
        <f t="shared" ref="F30" si="37">IF(E$30&lt;1,1,0)</f>
        <v>1</v>
      </c>
      <c r="G30" s="194"/>
      <c r="H30" s="194">
        <f t="shared" ref="H30" si="38">IF(G$30&lt;1,1,0)</f>
        <v>1</v>
      </c>
      <c r="I30" s="194"/>
      <c r="J30" s="194">
        <f t="shared" ref="J30" si="39">IF(I$30&lt;1,1,0)</f>
        <v>1</v>
      </c>
      <c r="K30" s="194"/>
      <c r="L30" s="194">
        <f t="shared" ref="L30" si="40">IF(K$30&lt;1,1,0)</f>
        <v>1</v>
      </c>
      <c r="M30" s="194"/>
      <c r="N30" s="194">
        <f t="shared" ref="N30" si="41">IF(M$30&lt;1,1,0)</f>
        <v>1</v>
      </c>
      <c r="O30" s="194"/>
      <c r="P30" s="194">
        <f t="shared" ref="P30" si="42">IF(O$30&lt;1,1,0)</f>
        <v>1</v>
      </c>
      <c r="Q30" s="194"/>
      <c r="R30" s="194">
        <f t="shared" ref="R30" si="43">IF(Q$30&lt;1,1,0)</f>
        <v>1</v>
      </c>
      <c r="S30" s="194"/>
      <c r="T30" s="194">
        <f t="shared" ref="T30" si="44">IF(S$30&lt;1,1,0)</f>
        <v>1</v>
      </c>
      <c r="U30" s="194"/>
      <c r="V30" s="194">
        <f t="shared" ref="V30" si="45">IF(U$30&lt;1,1,0)</f>
        <v>1</v>
      </c>
      <c r="W30" s="131"/>
      <c r="X30" s="135"/>
    </row>
    <row r="31" spans="1:24">
      <c r="A31" s="256" t="s">
        <v>143</v>
      </c>
      <c r="B31" s="252" t="s">
        <v>125</v>
      </c>
      <c r="C31" s="194"/>
      <c r="D31" s="194">
        <f>IF(C$31&lt;1,1,0)</f>
        <v>1</v>
      </c>
      <c r="E31" s="194"/>
      <c r="F31" s="194">
        <f t="shared" ref="F31" si="46">IF(E$31&lt;1,1,0)</f>
        <v>1</v>
      </c>
      <c r="G31" s="194"/>
      <c r="H31" s="194">
        <f t="shared" ref="H31" si="47">IF(G$31&lt;1,1,0)</f>
        <v>1</v>
      </c>
      <c r="I31" s="194"/>
      <c r="J31" s="194">
        <f t="shared" ref="J31" si="48">IF(I$31&lt;1,1,0)</f>
        <v>1</v>
      </c>
      <c r="K31" s="194"/>
      <c r="L31" s="194">
        <f t="shared" ref="L31" si="49">IF(K$31&lt;1,1,0)</f>
        <v>1</v>
      </c>
      <c r="M31" s="194"/>
      <c r="N31" s="194">
        <f t="shared" ref="N31" si="50">IF(M$31&lt;1,1,0)</f>
        <v>1</v>
      </c>
      <c r="O31" s="194"/>
      <c r="P31" s="194">
        <f t="shared" ref="P31" si="51">IF(O$31&lt;1,1,0)</f>
        <v>1</v>
      </c>
      <c r="Q31" s="194"/>
      <c r="R31" s="194">
        <f t="shared" ref="R31" si="52">IF(Q$31&lt;1,1,0)</f>
        <v>1</v>
      </c>
      <c r="S31" s="194"/>
      <c r="T31" s="194">
        <f t="shared" ref="T31" si="53">IF(S$31&lt;1,1,0)</f>
        <v>1</v>
      </c>
      <c r="U31" s="194"/>
      <c r="V31" s="194">
        <f t="shared" ref="V31" si="54">IF(U$31&lt;1,1,0)</f>
        <v>1</v>
      </c>
      <c r="W31" s="131"/>
      <c r="X31" s="135"/>
    </row>
    <row r="32" spans="1:24">
      <c r="A32" s="256" t="s">
        <v>144</v>
      </c>
      <c r="B32" s="252" t="s">
        <v>125</v>
      </c>
      <c r="C32" s="194"/>
      <c r="D32" s="194">
        <f>IF(C$32&lt;1,1,0)</f>
        <v>1</v>
      </c>
      <c r="E32" s="194"/>
      <c r="F32" s="194">
        <f t="shared" ref="F32" si="55">IF(E$32&lt;1,1,0)</f>
        <v>1</v>
      </c>
      <c r="G32" s="194"/>
      <c r="H32" s="194">
        <f t="shared" ref="H32" si="56">IF(G$32&lt;1,1,0)</f>
        <v>1</v>
      </c>
      <c r="I32" s="194"/>
      <c r="J32" s="194">
        <f t="shared" ref="J32" si="57">IF(I$32&lt;1,1,0)</f>
        <v>1</v>
      </c>
      <c r="K32" s="194"/>
      <c r="L32" s="194">
        <f t="shared" ref="L32" si="58">IF(K$32&lt;1,1,0)</f>
        <v>1</v>
      </c>
      <c r="M32" s="194"/>
      <c r="N32" s="194">
        <f t="shared" ref="N32" si="59">IF(M$32&lt;1,1,0)</f>
        <v>1</v>
      </c>
      <c r="O32" s="194"/>
      <c r="P32" s="194">
        <f t="shared" ref="P32" si="60">IF(O$32&lt;1,1,0)</f>
        <v>1</v>
      </c>
      <c r="Q32" s="194"/>
      <c r="R32" s="194">
        <f t="shared" ref="R32" si="61">IF(Q$32&lt;1,1,0)</f>
        <v>1</v>
      </c>
      <c r="S32" s="194"/>
      <c r="T32" s="194">
        <f t="shared" ref="T32" si="62">IF(S$32&lt;1,1,0)</f>
        <v>1</v>
      </c>
      <c r="U32" s="194"/>
      <c r="V32" s="194">
        <f t="shared" ref="V32" si="63">IF(U$32&lt;1,1,0)</f>
        <v>1</v>
      </c>
      <c r="W32" s="131"/>
      <c r="X32" s="135"/>
    </row>
    <row r="33" spans="1:25">
      <c r="A33" s="182" t="s">
        <v>109</v>
      </c>
      <c r="B33" s="238">
        <v>2</v>
      </c>
      <c r="C33" s="184">
        <f t="shared" ref="C33:V33" si="64">+C26+C28+C29+C30+C31+C32</f>
        <v>0</v>
      </c>
      <c r="D33" s="184">
        <f t="shared" si="64"/>
        <v>6</v>
      </c>
      <c r="E33" s="184">
        <f t="shared" si="64"/>
        <v>0</v>
      </c>
      <c r="F33" s="184">
        <f t="shared" si="64"/>
        <v>6</v>
      </c>
      <c r="G33" s="184">
        <f t="shared" si="64"/>
        <v>0</v>
      </c>
      <c r="H33" s="184">
        <f t="shared" si="64"/>
        <v>6</v>
      </c>
      <c r="I33" s="184">
        <f t="shared" si="64"/>
        <v>0</v>
      </c>
      <c r="J33" s="184">
        <f t="shared" si="64"/>
        <v>6</v>
      </c>
      <c r="K33" s="184">
        <f t="shared" si="64"/>
        <v>0</v>
      </c>
      <c r="L33" s="184">
        <f t="shared" si="64"/>
        <v>6</v>
      </c>
      <c r="M33" s="184">
        <f t="shared" si="64"/>
        <v>0</v>
      </c>
      <c r="N33" s="184">
        <f t="shared" si="64"/>
        <v>6</v>
      </c>
      <c r="O33" s="184">
        <f t="shared" si="64"/>
        <v>0</v>
      </c>
      <c r="P33" s="184">
        <f t="shared" si="64"/>
        <v>6</v>
      </c>
      <c r="Q33" s="184">
        <f t="shared" si="64"/>
        <v>0</v>
      </c>
      <c r="R33" s="184">
        <f t="shared" si="64"/>
        <v>6</v>
      </c>
      <c r="S33" s="184">
        <f t="shared" si="64"/>
        <v>0</v>
      </c>
      <c r="T33" s="184">
        <f t="shared" si="64"/>
        <v>6</v>
      </c>
      <c r="U33" s="184">
        <f t="shared" si="64"/>
        <v>0</v>
      </c>
      <c r="V33" s="184">
        <f t="shared" si="64"/>
        <v>6</v>
      </c>
      <c r="W33" s="212"/>
      <c r="X33" s="135"/>
    </row>
    <row r="34" spans="1:25">
      <c r="A34" s="356" t="s">
        <v>132</v>
      </c>
      <c r="B34" s="286" t="s">
        <v>243</v>
      </c>
      <c r="C34" s="444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6"/>
      <c r="X34" s="135"/>
    </row>
    <row r="35" spans="1:25" ht="24">
      <c r="A35" s="257" t="s">
        <v>126</v>
      </c>
      <c r="B35" s="252" t="s">
        <v>124</v>
      </c>
      <c r="C35" s="194"/>
      <c r="D35" s="194">
        <f>IF(C$35&lt;1,1,0)</f>
        <v>1</v>
      </c>
      <c r="E35" s="194"/>
      <c r="F35" s="194">
        <f t="shared" ref="F35" si="65">IF(E$35&lt;1,1,0)</f>
        <v>1</v>
      </c>
      <c r="G35" s="194"/>
      <c r="H35" s="194">
        <f t="shared" ref="H35" si="66">IF(G$35&lt;1,1,0)</f>
        <v>1</v>
      </c>
      <c r="I35" s="194"/>
      <c r="J35" s="194">
        <f t="shared" ref="J35" si="67">IF(I$35&lt;1,1,0)</f>
        <v>1</v>
      </c>
      <c r="K35" s="194"/>
      <c r="L35" s="194">
        <f t="shared" ref="L35" si="68">IF(K$35&lt;1,1,0)</f>
        <v>1</v>
      </c>
      <c r="M35" s="194"/>
      <c r="N35" s="194">
        <f t="shared" ref="N35" si="69">IF(M$35&lt;1,1,0)</f>
        <v>1</v>
      </c>
      <c r="O35" s="194"/>
      <c r="P35" s="194">
        <f t="shared" ref="P35" si="70">IF(O$35&lt;1,1,0)</f>
        <v>1</v>
      </c>
      <c r="Q35" s="194"/>
      <c r="R35" s="194">
        <f t="shared" ref="R35" si="71">IF(Q$35&lt;1,1,0)</f>
        <v>1</v>
      </c>
      <c r="S35" s="194"/>
      <c r="T35" s="194">
        <f t="shared" ref="T35" si="72">IF(S$35&lt;1,1,0)</f>
        <v>1</v>
      </c>
      <c r="U35" s="194"/>
      <c r="V35" s="194">
        <f t="shared" ref="V35" si="73">IF(U$35&lt;1,1,0)</f>
        <v>1</v>
      </c>
      <c r="W35" s="131"/>
      <c r="X35" s="135"/>
    </row>
    <row r="36" spans="1:25">
      <c r="A36" s="257" t="s">
        <v>127</v>
      </c>
      <c r="B36" s="252" t="s">
        <v>125</v>
      </c>
      <c r="C36" s="194"/>
      <c r="D36" s="194">
        <f>IF(C$36&lt;1,1,0)</f>
        <v>1</v>
      </c>
      <c r="E36" s="194"/>
      <c r="F36" s="194">
        <f t="shared" ref="F36" si="74">IF(E$36&lt;1,1,0)</f>
        <v>1</v>
      </c>
      <c r="G36" s="194"/>
      <c r="H36" s="194">
        <f t="shared" ref="H36" si="75">IF(G$36&lt;1,1,0)</f>
        <v>1</v>
      </c>
      <c r="I36" s="194"/>
      <c r="J36" s="194">
        <f t="shared" ref="J36" si="76">IF(I$36&lt;1,1,0)</f>
        <v>1</v>
      </c>
      <c r="K36" s="194"/>
      <c r="L36" s="194">
        <f t="shared" ref="L36" si="77">IF(K$36&lt;1,1,0)</f>
        <v>1</v>
      </c>
      <c r="M36" s="194"/>
      <c r="N36" s="194">
        <f t="shared" ref="N36" si="78">IF(M$36&lt;1,1,0)</f>
        <v>1</v>
      </c>
      <c r="O36" s="194"/>
      <c r="P36" s="194">
        <f t="shared" ref="P36" si="79">IF(O$36&lt;1,1,0)</f>
        <v>1</v>
      </c>
      <c r="Q36" s="194"/>
      <c r="R36" s="194">
        <f t="shared" ref="R36" si="80">IF(Q$36&lt;1,1,0)</f>
        <v>1</v>
      </c>
      <c r="S36" s="194"/>
      <c r="T36" s="194">
        <f t="shared" ref="T36" si="81">IF(S$36&lt;1,1,0)</f>
        <v>1</v>
      </c>
      <c r="U36" s="194"/>
      <c r="V36" s="194">
        <f t="shared" ref="V36" si="82">IF(U$36&lt;1,1,0)</f>
        <v>1</v>
      </c>
      <c r="W36" s="131"/>
      <c r="X36" s="135"/>
    </row>
    <row r="37" spans="1:25">
      <c r="A37" s="257" t="s">
        <v>128</v>
      </c>
      <c r="B37" s="252" t="s">
        <v>125</v>
      </c>
      <c r="C37" s="194"/>
      <c r="D37" s="194">
        <f>IF(C$37&lt;1,1,0)</f>
        <v>1</v>
      </c>
      <c r="E37" s="194"/>
      <c r="F37" s="194">
        <f t="shared" ref="F37" si="83">IF(E$37&lt;1,1,0)</f>
        <v>1</v>
      </c>
      <c r="G37" s="194"/>
      <c r="H37" s="194">
        <f t="shared" ref="H37" si="84">IF(G$37&lt;1,1,0)</f>
        <v>1</v>
      </c>
      <c r="I37" s="194"/>
      <c r="J37" s="194">
        <f t="shared" ref="J37" si="85">IF(I$37&lt;1,1,0)</f>
        <v>1</v>
      </c>
      <c r="K37" s="194"/>
      <c r="L37" s="194">
        <f t="shared" ref="L37" si="86">IF(K$37&lt;1,1,0)</f>
        <v>1</v>
      </c>
      <c r="M37" s="194"/>
      <c r="N37" s="194">
        <f t="shared" ref="N37" si="87">IF(M$37&lt;1,1,0)</f>
        <v>1</v>
      </c>
      <c r="O37" s="194"/>
      <c r="P37" s="194">
        <f t="shared" ref="P37" si="88">IF(O$37&lt;1,1,0)</f>
        <v>1</v>
      </c>
      <c r="Q37" s="194"/>
      <c r="R37" s="194">
        <f t="shared" ref="R37" si="89">IF(Q$37&lt;1,1,0)</f>
        <v>1</v>
      </c>
      <c r="S37" s="194"/>
      <c r="T37" s="194">
        <f t="shared" ref="T37" si="90">IF(S$37&lt;1,1,0)</f>
        <v>1</v>
      </c>
      <c r="U37" s="194"/>
      <c r="V37" s="194">
        <f t="shared" ref="V37" si="91">IF(U$37&lt;1,1,0)</f>
        <v>1</v>
      </c>
      <c r="W37" s="131"/>
      <c r="X37" s="135"/>
    </row>
    <row r="38" spans="1:25">
      <c r="A38" s="257" t="s">
        <v>129</v>
      </c>
      <c r="B38" s="252" t="s">
        <v>125</v>
      </c>
      <c r="C38" s="194"/>
      <c r="D38" s="194">
        <f>IF(C$38&lt;1,1,0)</f>
        <v>1</v>
      </c>
      <c r="E38" s="194"/>
      <c r="F38" s="194">
        <f t="shared" ref="F38" si="92">IF(E$38&lt;1,1,0)</f>
        <v>1</v>
      </c>
      <c r="G38" s="194"/>
      <c r="H38" s="194">
        <f t="shared" ref="H38" si="93">IF(G$38&lt;1,1,0)</f>
        <v>1</v>
      </c>
      <c r="I38" s="194"/>
      <c r="J38" s="194">
        <f t="shared" ref="J38" si="94">IF(I$38&lt;1,1,0)</f>
        <v>1</v>
      </c>
      <c r="K38" s="194"/>
      <c r="L38" s="194">
        <f t="shared" ref="L38" si="95">IF(K$38&lt;1,1,0)</f>
        <v>1</v>
      </c>
      <c r="M38" s="194"/>
      <c r="N38" s="194">
        <f t="shared" ref="N38" si="96">IF(M$38&lt;1,1,0)</f>
        <v>1</v>
      </c>
      <c r="O38" s="194"/>
      <c r="P38" s="194">
        <f t="shared" ref="P38" si="97">IF(O$38&lt;1,1,0)</f>
        <v>1</v>
      </c>
      <c r="Q38" s="194"/>
      <c r="R38" s="194">
        <f t="shared" ref="R38" si="98">IF(Q$38&lt;1,1,0)</f>
        <v>1</v>
      </c>
      <c r="S38" s="194"/>
      <c r="T38" s="194">
        <f t="shared" ref="T38" si="99">IF(S$38&lt;1,1,0)</f>
        <v>1</v>
      </c>
      <c r="U38" s="194"/>
      <c r="V38" s="194">
        <f t="shared" ref="V38" si="100">IF(U$38&lt;1,1,0)</f>
        <v>1</v>
      </c>
      <c r="W38" s="131"/>
      <c r="X38" s="135"/>
    </row>
    <row r="39" spans="1:25">
      <c r="A39" s="257" t="s">
        <v>130</v>
      </c>
      <c r="B39" s="252" t="s">
        <v>125</v>
      </c>
      <c r="C39" s="194"/>
      <c r="D39" s="194">
        <f>IF(C$39&lt;1,1,0)</f>
        <v>1</v>
      </c>
      <c r="E39" s="194"/>
      <c r="F39" s="194">
        <f t="shared" ref="F39" si="101">IF(E$39&lt;1,1,0)</f>
        <v>1</v>
      </c>
      <c r="G39" s="194"/>
      <c r="H39" s="194">
        <f t="shared" ref="H39" si="102">IF(G$39&lt;1,1,0)</f>
        <v>1</v>
      </c>
      <c r="I39" s="194"/>
      <c r="J39" s="194">
        <f t="shared" ref="J39" si="103">IF(I$39&lt;1,1,0)</f>
        <v>1</v>
      </c>
      <c r="K39" s="194"/>
      <c r="L39" s="194">
        <f t="shared" ref="L39" si="104">IF(K$39&lt;1,1,0)</f>
        <v>1</v>
      </c>
      <c r="M39" s="194"/>
      <c r="N39" s="194">
        <f t="shared" ref="N39" si="105">IF(M$39&lt;1,1,0)</f>
        <v>1</v>
      </c>
      <c r="O39" s="194"/>
      <c r="P39" s="194">
        <f t="shared" ref="P39" si="106">IF(O$39&lt;1,1,0)</f>
        <v>1</v>
      </c>
      <c r="Q39" s="194"/>
      <c r="R39" s="194">
        <f t="shared" ref="R39" si="107">IF(Q$39&lt;1,1,0)</f>
        <v>1</v>
      </c>
      <c r="S39" s="194"/>
      <c r="T39" s="194">
        <f t="shared" ref="T39" si="108">IF(S$39&lt;1,1,0)</f>
        <v>1</v>
      </c>
      <c r="U39" s="194"/>
      <c r="V39" s="194">
        <f t="shared" ref="V39" si="109">IF(U$39&lt;1,1,0)</f>
        <v>1</v>
      </c>
      <c r="W39" s="131"/>
      <c r="X39" s="135"/>
    </row>
    <row r="40" spans="1:25">
      <c r="A40" s="257" t="s">
        <v>131</v>
      </c>
      <c r="B40" s="252" t="s">
        <v>125</v>
      </c>
      <c r="C40" s="194"/>
      <c r="D40" s="194">
        <f>IF(C$40&lt;1,1,0)</f>
        <v>1</v>
      </c>
      <c r="E40" s="194"/>
      <c r="F40" s="194">
        <f t="shared" ref="F40" si="110">IF(E$40&lt;1,1,0)</f>
        <v>1</v>
      </c>
      <c r="G40" s="194"/>
      <c r="H40" s="194">
        <f t="shared" ref="H40" si="111">IF(G$40&lt;1,1,0)</f>
        <v>1</v>
      </c>
      <c r="I40" s="194"/>
      <c r="J40" s="194">
        <f t="shared" ref="J40" si="112">IF(I$40&lt;1,1,0)</f>
        <v>1</v>
      </c>
      <c r="K40" s="194"/>
      <c r="L40" s="194">
        <f t="shared" ref="L40" si="113">IF(K$40&lt;1,1,0)</f>
        <v>1</v>
      </c>
      <c r="M40" s="194"/>
      <c r="N40" s="194">
        <f t="shared" ref="N40" si="114">IF(M$40&lt;1,1,0)</f>
        <v>1</v>
      </c>
      <c r="O40" s="194"/>
      <c r="P40" s="194">
        <f t="shared" ref="P40" si="115">IF(O$40&lt;1,1,0)</f>
        <v>1</v>
      </c>
      <c r="Q40" s="194"/>
      <c r="R40" s="194">
        <f t="shared" ref="R40" si="116">IF(Q$40&lt;1,1,0)</f>
        <v>1</v>
      </c>
      <c r="S40" s="194"/>
      <c r="T40" s="194">
        <f t="shared" ref="T40" si="117">IF(S$40&lt;1,1,0)</f>
        <v>1</v>
      </c>
      <c r="U40" s="194"/>
      <c r="V40" s="194">
        <f t="shared" ref="V40" si="118">IF(U$40&lt;1,1,0)</f>
        <v>1</v>
      </c>
      <c r="W40" s="131"/>
      <c r="X40" s="135"/>
    </row>
    <row r="41" spans="1:25">
      <c r="A41" s="182" t="s">
        <v>109</v>
      </c>
      <c r="B41" s="188">
        <v>12</v>
      </c>
      <c r="C41" s="184">
        <f>+C35+C36+C37+C38+C39+C40</f>
        <v>0</v>
      </c>
      <c r="D41" s="184">
        <f t="shared" ref="D41:V41" si="119">+D35+D36+D37+D38+D39+D40</f>
        <v>6</v>
      </c>
      <c r="E41" s="184">
        <f t="shared" si="119"/>
        <v>0</v>
      </c>
      <c r="F41" s="184">
        <f t="shared" si="119"/>
        <v>6</v>
      </c>
      <c r="G41" s="184">
        <f t="shared" si="119"/>
        <v>0</v>
      </c>
      <c r="H41" s="184">
        <f t="shared" si="119"/>
        <v>6</v>
      </c>
      <c r="I41" s="184">
        <f t="shared" si="119"/>
        <v>0</v>
      </c>
      <c r="J41" s="184">
        <f t="shared" si="119"/>
        <v>6</v>
      </c>
      <c r="K41" s="184">
        <f t="shared" si="119"/>
        <v>0</v>
      </c>
      <c r="L41" s="184">
        <f t="shared" si="119"/>
        <v>6</v>
      </c>
      <c r="M41" s="184">
        <f t="shared" si="119"/>
        <v>0</v>
      </c>
      <c r="N41" s="184">
        <f t="shared" si="119"/>
        <v>6</v>
      </c>
      <c r="O41" s="184">
        <f t="shared" si="119"/>
        <v>0</v>
      </c>
      <c r="P41" s="184">
        <f t="shared" si="119"/>
        <v>6</v>
      </c>
      <c r="Q41" s="184">
        <f t="shared" si="119"/>
        <v>0</v>
      </c>
      <c r="R41" s="184">
        <f t="shared" si="119"/>
        <v>6</v>
      </c>
      <c r="S41" s="184">
        <f t="shared" si="119"/>
        <v>0</v>
      </c>
      <c r="T41" s="184">
        <f t="shared" si="119"/>
        <v>6</v>
      </c>
      <c r="U41" s="184">
        <f t="shared" si="119"/>
        <v>0</v>
      </c>
      <c r="V41" s="184">
        <f t="shared" si="119"/>
        <v>6</v>
      </c>
      <c r="W41" s="212"/>
      <c r="X41" s="135"/>
    </row>
    <row r="42" spans="1:25">
      <c r="A42" s="253" t="s">
        <v>232</v>
      </c>
      <c r="B42" s="254" t="s">
        <v>233</v>
      </c>
      <c r="C42" s="444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6"/>
      <c r="X42" s="135"/>
      <c r="Y42" s="262"/>
    </row>
    <row r="43" spans="1:25">
      <c r="A43" s="256" t="s">
        <v>133</v>
      </c>
      <c r="B43" s="252">
        <v>1</v>
      </c>
      <c r="C43" s="194"/>
      <c r="D43" s="194">
        <f>IF(C$50&lt;3,1,0)</f>
        <v>1</v>
      </c>
      <c r="E43" s="194"/>
      <c r="F43" s="194">
        <f>IF(E$50&lt;3,1,0)</f>
        <v>1</v>
      </c>
      <c r="G43" s="194"/>
      <c r="H43" s="194">
        <f>IF(G$50&lt;3,1,0)</f>
        <v>1</v>
      </c>
      <c r="I43" s="194"/>
      <c r="J43" s="194">
        <f>IF(I$50&lt;3,1,0)</f>
        <v>1</v>
      </c>
      <c r="K43" s="194"/>
      <c r="L43" s="194">
        <f>IF(K$50&lt;3,1,0)</f>
        <v>1</v>
      </c>
      <c r="M43" s="194"/>
      <c r="N43" s="194">
        <f>IF(M$50&lt;3,1,0)</f>
        <v>1</v>
      </c>
      <c r="O43" s="194"/>
      <c r="P43" s="194">
        <f>IF(O$50&lt;3,1,0)</f>
        <v>1</v>
      </c>
      <c r="Q43" s="194"/>
      <c r="R43" s="194">
        <f>IF(Q$50&lt;3,1,0)</f>
        <v>1</v>
      </c>
      <c r="S43" s="194"/>
      <c r="T43" s="194">
        <f>IF(S$50&lt;3,1,0)</f>
        <v>1</v>
      </c>
      <c r="U43" s="194"/>
      <c r="V43" s="194">
        <f>IF(U$50&lt;3,1,0)</f>
        <v>1</v>
      </c>
      <c r="W43" s="131"/>
      <c r="X43" s="135"/>
    </row>
    <row r="44" spans="1:25">
      <c r="A44" s="256" t="s">
        <v>134</v>
      </c>
      <c r="B44" s="252">
        <v>1</v>
      </c>
      <c r="C44" s="194"/>
      <c r="D44" s="194">
        <f t="shared" ref="D44:D49" si="120">IF(C$50&lt;3,1,0)</f>
        <v>1</v>
      </c>
      <c r="E44" s="194"/>
      <c r="F44" s="194">
        <f t="shared" ref="F44:F49" si="121">IF(E$50&lt;3,1,0)</f>
        <v>1</v>
      </c>
      <c r="G44" s="194"/>
      <c r="H44" s="194">
        <f t="shared" ref="H44:V49" si="122">IF(G$50&lt;3,1,0)</f>
        <v>1</v>
      </c>
      <c r="I44" s="194"/>
      <c r="J44" s="194">
        <f t="shared" ref="J44:J45" si="123">IF(I$50&lt;3,1,0)</f>
        <v>1</v>
      </c>
      <c r="K44" s="194"/>
      <c r="L44" s="194">
        <f t="shared" ref="L44:L45" si="124">IF(K$50&lt;3,1,0)</f>
        <v>1</v>
      </c>
      <c r="M44" s="194"/>
      <c r="N44" s="194">
        <f t="shared" ref="N44:N45" si="125">IF(M$50&lt;3,1,0)</f>
        <v>1</v>
      </c>
      <c r="O44" s="194"/>
      <c r="P44" s="194">
        <f t="shared" ref="P44:P45" si="126">IF(O$50&lt;3,1,0)</f>
        <v>1</v>
      </c>
      <c r="Q44" s="194"/>
      <c r="R44" s="194">
        <f t="shared" ref="R44:R45" si="127">IF(Q$50&lt;3,1,0)</f>
        <v>1</v>
      </c>
      <c r="S44" s="194"/>
      <c r="T44" s="194">
        <f t="shared" ref="T44:T45" si="128">IF(S$50&lt;3,1,0)</f>
        <v>1</v>
      </c>
      <c r="U44" s="194"/>
      <c r="V44" s="194">
        <f>IF(U$50&lt;3,1,0)</f>
        <v>1</v>
      </c>
      <c r="W44" s="131"/>
      <c r="X44" s="135"/>
    </row>
    <row r="45" spans="1:25">
      <c r="A45" s="256" t="s">
        <v>135</v>
      </c>
      <c r="B45" s="252">
        <v>1</v>
      </c>
      <c r="C45" s="194"/>
      <c r="D45" s="194">
        <f t="shared" si="120"/>
        <v>1</v>
      </c>
      <c r="E45" s="194"/>
      <c r="F45" s="194">
        <f t="shared" si="121"/>
        <v>1</v>
      </c>
      <c r="G45" s="194"/>
      <c r="H45" s="194">
        <f t="shared" si="122"/>
        <v>1</v>
      </c>
      <c r="I45" s="194"/>
      <c r="J45" s="194">
        <f t="shared" si="123"/>
        <v>1</v>
      </c>
      <c r="K45" s="194"/>
      <c r="L45" s="194">
        <f t="shared" si="124"/>
        <v>1</v>
      </c>
      <c r="M45" s="194"/>
      <c r="N45" s="194">
        <f t="shared" si="125"/>
        <v>1</v>
      </c>
      <c r="O45" s="194"/>
      <c r="P45" s="194">
        <f t="shared" si="126"/>
        <v>1</v>
      </c>
      <c r="Q45" s="194"/>
      <c r="R45" s="194">
        <f t="shared" si="127"/>
        <v>1</v>
      </c>
      <c r="S45" s="194"/>
      <c r="T45" s="194">
        <f t="shared" si="128"/>
        <v>1</v>
      </c>
      <c r="U45" s="194"/>
      <c r="V45" s="194">
        <f>IF(U$50&lt;3,1,0)</f>
        <v>1</v>
      </c>
      <c r="W45" s="131"/>
      <c r="X45" s="135"/>
    </row>
    <row r="46" spans="1:25">
      <c r="A46" s="260" t="s">
        <v>136</v>
      </c>
      <c r="B46" s="264"/>
      <c r="C46" s="447"/>
      <c r="D46" s="448"/>
      <c r="E46" s="448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9"/>
      <c r="X46" s="135"/>
    </row>
    <row r="47" spans="1:25">
      <c r="A47" s="256" t="s">
        <v>227</v>
      </c>
      <c r="B47" s="252">
        <v>1</v>
      </c>
      <c r="C47" s="194"/>
      <c r="D47" s="194">
        <f t="shared" si="120"/>
        <v>1</v>
      </c>
      <c r="E47" s="194"/>
      <c r="F47" s="194">
        <f t="shared" si="121"/>
        <v>1</v>
      </c>
      <c r="G47" s="194"/>
      <c r="H47" s="194">
        <f t="shared" si="122"/>
        <v>1</v>
      </c>
      <c r="I47" s="194"/>
      <c r="J47" s="194">
        <f t="shared" si="122"/>
        <v>1</v>
      </c>
      <c r="K47" s="194"/>
      <c r="L47" s="194">
        <f t="shared" si="122"/>
        <v>1</v>
      </c>
      <c r="M47" s="194"/>
      <c r="N47" s="194">
        <f t="shared" si="122"/>
        <v>1</v>
      </c>
      <c r="O47" s="194"/>
      <c r="P47" s="194">
        <f t="shared" si="122"/>
        <v>1</v>
      </c>
      <c r="Q47" s="194"/>
      <c r="R47" s="194">
        <f t="shared" si="122"/>
        <v>1</v>
      </c>
      <c r="S47" s="194"/>
      <c r="T47" s="194">
        <f t="shared" si="122"/>
        <v>1</v>
      </c>
      <c r="U47" s="194"/>
      <c r="V47" s="194">
        <f t="shared" si="122"/>
        <v>1</v>
      </c>
      <c r="W47" s="131"/>
      <c r="X47" s="135"/>
    </row>
    <row r="48" spans="1:25">
      <c r="A48" s="256" t="s">
        <v>228</v>
      </c>
      <c r="B48" s="252">
        <v>1</v>
      </c>
      <c r="C48" s="194"/>
      <c r="D48" s="194">
        <f t="shared" si="120"/>
        <v>1</v>
      </c>
      <c r="E48" s="194"/>
      <c r="F48" s="194">
        <f t="shared" si="121"/>
        <v>1</v>
      </c>
      <c r="G48" s="194"/>
      <c r="H48" s="194">
        <f t="shared" si="122"/>
        <v>1</v>
      </c>
      <c r="I48" s="194"/>
      <c r="J48" s="194">
        <f t="shared" si="122"/>
        <v>1</v>
      </c>
      <c r="K48" s="194"/>
      <c r="L48" s="194">
        <f t="shared" si="122"/>
        <v>1</v>
      </c>
      <c r="M48" s="194"/>
      <c r="N48" s="194">
        <f t="shared" si="122"/>
        <v>1</v>
      </c>
      <c r="O48" s="194"/>
      <c r="P48" s="194">
        <f t="shared" si="122"/>
        <v>1</v>
      </c>
      <c r="Q48" s="194"/>
      <c r="R48" s="194">
        <f t="shared" si="122"/>
        <v>1</v>
      </c>
      <c r="S48" s="194"/>
      <c r="T48" s="194">
        <f t="shared" si="122"/>
        <v>1</v>
      </c>
      <c r="U48" s="194"/>
      <c r="V48" s="194">
        <f t="shared" si="122"/>
        <v>1</v>
      </c>
      <c r="W48" s="131"/>
      <c r="X48" s="135"/>
    </row>
    <row r="49" spans="1:25">
      <c r="A49" t="s">
        <v>229</v>
      </c>
      <c r="B49" s="252">
        <v>1</v>
      </c>
      <c r="C49" s="194"/>
      <c r="D49" s="194">
        <f t="shared" si="120"/>
        <v>1</v>
      </c>
      <c r="E49" s="194"/>
      <c r="F49" s="194">
        <f t="shared" si="121"/>
        <v>1</v>
      </c>
      <c r="G49" s="194"/>
      <c r="H49" s="194">
        <f t="shared" si="122"/>
        <v>1</v>
      </c>
      <c r="I49" s="194"/>
      <c r="J49" s="194">
        <f t="shared" si="122"/>
        <v>1</v>
      </c>
      <c r="K49" s="194"/>
      <c r="L49" s="194">
        <f t="shared" si="122"/>
        <v>1</v>
      </c>
      <c r="M49" s="194"/>
      <c r="N49" s="194">
        <f t="shared" si="122"/>
        <v>1</v>
      </c>
      <c r="O49" s="194"/>
      <c r="P49" s="194">
        <f t="shared" si="122"/>
        <v>1</v>
      </c>
      <c r="Q49" s="194"/>
      <c r="R49" s="194">
        <f t="shared" si="122"/>
        <v>1</v>
      </c>
      <c r="S49" s="194"/>
      <c r="T49" s="194">
        <f t="shared" si="122"/>
        <v>1</v>
      </c>
      <c r="U49" s="194"/>
      <c r="V49" s="194">
        <f t="shared" si="122"/>
        <v>1</v>
      </c>
      <c r="W49" s="131"/>
      <c r="X49" s="135"/>
    </row>
    <row r="50" spans="1:25">
      <c r="A50" s="182" t="s">
        <v>109</v>
      </c>
      <c r="B50" s="188">
        <v>6</v>
      </c>
      <c r="C50" s="184">
        <f>+C43+C44+C45+C47+C48+C49</f>
        <v>0</v>
      </c>
      <c r="D50" s="184">
        <f t="shared" ref="D50:V50" si="129">+D43+D44+D45+D47+D48+D49</f>
        <v>6</v>
      </c>
      <c r="E50" s="184">
        <f t="shared" si="129"/>
        <v>0</v>
      </c>
      <c r="F50" s="184">
        <f t="shared" si="129"/>
        <v>6</v>
      </c>
      <c r="G50" s="184">
        <f t="shared" si="129"/>
        <v>0</v>
      </c>
      <c r="H50" s="184">
        <f t="shared" si="129"/>
        <v>6</v>
      </c>
      <c r="I50" s="184">
        <f t="shared" si="129"/>
        <v>0</v>
      </c>
      <c r="J50" s="184">
        <f t="shared" si="129"/>
        <v>6</v>
      </c>
      <c r="K50" s="184">
        <f t="shared" si="129"/>
        <v>0</v>
      </c>
      <c r="L50" s="184">
        <f t="shared" si="129"/>
        <v>6</v>
      </c>
      <c r="M50" s="184">
        <f t="shared" si="129"/>
        <v>0</v>
      </c>
      <c r="N50" s="184">
        <f t="shared" si="129"/>
        <v>6</v>
      </c>
      <c r="O50" s="184">
        <f t="shared" si="129"/>
        <v>0</v>
      </c>
      <c r="P50" s="184">
        <f t="shared" si="129"/>
        <v>6</v>
      </c>
      <c r="Q50" s="184">
        <f t="shared" si="129"/>
        <v>0</v>
      </c>
      <c r="R50" s="184">
        <f t="shared" si="129"/>
        <v>6</v>
      </c>
      <c r="S50" s="184">
        <f t="shared" si="129"/>
        <v>0</v>
      </c>
      <c r="T50" s="184">
        <f t="shared" si="129"/>
        <v>6</v>
      </c>
      <c r="U50" s="184">
        <f t="shared" si="129"/>
        <v>0</v>
      </c>
      <c r="V50" s="184">
        <f t="shared" si="129"/>
        <v>6</v>
      </c>
      <c r="W50" s="212"/>
      <c r="X50" s="135"/>
      <c r="Y50" s="262"/>
    </row>
    <row r="51" spans="1:25">
      <c r="A51" s="253" t="s">
        <v>230</v>
      </c>
      <c r="B51" s="254" t="s">
        <v>231</v>
      </c>
      <c r="C51" s="444"/>
      <c r="D51" s="445"/>
      <c r="E51" s="445"/>
      <c r="F51" s="445"/>
      <c r="G51" s="445"/>
      <c r="H51" s="445"/>
      <c r="I51" s="445"/>
      <c r="J51" s="445"/>
      <c r="K51" s="445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6"/>
      <c r="X51" s="135"/>
    </row>
    <row r="52" spans="1:25">
      <c r="A52" s="260" t="s">
        <v>145</v>
      </c>
      <c r="B52" s="264"/>
      <c r="C52" s="266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8"/>
      <c r="X52" s="135"/>
    </row>
    <row r="53" spans="1:25">
      <c r="A53" s="265" t="s">
        <v>146</v>
      </c>
      <c r="B53" s="252">
        <v>1</v>
      </c>
      <c r="C53" s="194"/>
      <c r="D53" s="194">
        <f>IF(C$58&lt;5,1,0)</f>
        <v>1</v>
      </c>
      <c r="E53" s="194"/>
      <c r="F53" s="194">
        <f>IF(E$58&lt;5,1,0)</f>
        <v>1</v>
      </c>
      <c r="G53" s="194"/>
      <c r="H53" s="194">
        <f>IF(G$58&lt;5,1,0)</f>
        <v>1</v>
      </c>
      <c r="I53" s="194"/>
      <c r="J53" s="194">
        <f>IF(I$58&lt;5,1,0)</f>
        <v>1</v>
      </c>
      <c r="K53" s="194"/>
      <c r="L53" s="194">
        <f>IF(K$58&lt;5,1,0)</f>
        <v>1</v>
      </c>
      <c r="M53" s="194"/>
      <c r="N53" s="194">
        <f>IF(M$58&lt;5,1,0)</f>
        <v>1</v>
      </c>
      <c r="O53" s="194"/>
      <c r="P53" s="194">
        <f>IF(O$58&lt;5,1,0)</f>
        <v>1</v>
      </c>
      <c r="Q53" s="194"/>
      <c r="R53" s="194">
        <f>IF(Q$58&lt;5,1,0)</f>
        <v>1</v>
      </c>
      <c r="S53" s="194"/>
      <c r="T53" s="194">
        <f>IF(S$58&lt;5,1,0)</f>
        <v>1</v>
      </c>
      <c r="U53" s="194"/>
      <c r="V53" s="194">
        <f>IF(U$58&lt;5,1,0)</f>
        <v>1</v>
      </c>
      <c r="W53" s="131"/>
      <c r="X53" s="135"/>
    </row>
    <row r="54" spans="1:25">
      <c r="A54" s="265" t="s">
        <v>147</v>
      </c>
      <c r="B54" s="252">
        <v>1</v>
      </c>
      <c r="C54" s="194"/>
      <c r="D54" s="194">
        <f t="shared" ref="D54:D56" si="130">IF(C$58&lt;5,1,0)</f>
        <v>1</v>
      </c>
      <c r="E54" s="194"/>
      <c r="F54" s="194">
        <f t="shared" ref="F54:F56" si="131">IF(E$58&lt;5,1,0)</f>
        <v>1</v>
      </c>
      <c r="G54" s="194"/>
      <c r="H54" s="194">
        <f t="shared" ref="H54:H56" si="132">IF(G$58&lt;5,1,0)</f>
        <v>1</v>
      </c>
      <c r="I54" s="194"/>
      <c r="J54" s="194">
        <f t="shared" ref="J54:J55" si="133">IF(I$58&lt;5,1,0)</f>
        <v>1</v>
      </c>
      <c r="K54" s="194"/>
      <c r="L54" s="194">
        <f t="shared" ref="L54:L55" si="134">IF(K$58&lt;5,1,0)</f>
        <v>1</v>
      </c>
      <c r="M54" s="194"/>
      <c r="N54" s="194">
        <f t="shared" ref="N54:N56" si="135">IF(M$58&lt;5,1,0)</f>
        <v>1</v>
      </c>
      <c r="O54" s="194"/>
      <c r="P54" s="194">
        <f t="shared" ref="P54:P56" si="136">IF(O$58&lt;5,1,0)</f>
        <v>1</v>
      </c>
      <c r="Q54" s="194"/>
      <c r="R54" s="194">
        <f t="shared" ref="R54:R56" si="137">IF(Q$58&lt;5,1,0)</f>
        <v>1</v>
      </c>
      <c r="S54" s="194"/>
      <c r="T54" s="194">
        <f t="shared" ref="T54:T56" si="138">IF(S$58&lt;5,1,0)</f>
        <v>1</v>
      </c>
      <c r="U54" s="194"/>
      <c r="V54" s="194">
        <f t="shared" ref="V54:V56" si="139">IF(U$58&lt;5,1,0)</f>
        <v>1</v>
      </c>
      <c r="W54" s="131"/>
      <c r="X54" s="135"/>
    </row>
    <row r="55" spans="1:25">
      <c r="A55" s="265" t="s">
        <v>148</v>
      </c>
      <c r="B55" s="252">
        <v>3</v>
      </c>
      <c r="C55" s="194"/>
      <c r="D55" s="194">
        <f t="shared" si="130"/>
        <v>1</v>
      </c>
      <c r="E55" s="194"/>
      <c r="F55" s="194">
        <f t="shared" si="131"/>
        <v>1</v>
      </c>
      <c r="G55" s="194"/>
      <c r="H55" s="194">
        <f t="shared" si="132"/>
        <v>1</v>
      </c>
      <c r="I55" s="194"/>
      <c r="J55" s="194">
        <f t="shared" si="133"/>
        <v>1</v>
      </c>
      <c r="K55" s="194"/>
      <c r="L55" s="194">
        <f t="shared" si="134"/>
        <v>1</v>
      </c>
      <c r="M55" s="194"/>
      <c r="N55" s="194">
        <f t="shared" si="135"/>
        <v>1</v>
      </c>
      <c r="O55" s="194"/>
      <c r="P55" s="194">
        <f t="shared" si="136"/>
        <v>1</v>
      </c>
      <c r="Q55" s="194"/>
      <c r="R55" s="194">
        <f t="shared" si="137"/>
        <v>1</v>
      </c>
      <c r="S55" s="194"/>
      <c r="T55" s="194">
        <f t="shared" si="138"/>
        <v>1</v>
      </c>
      <c r="U55" s="194"/>
      <c r="V55" s="194">
        <f t="shared" si="139"/>
        <v>1</v>
      </c>
      <c r="W55" s="131"/>
      <c r="X55" s="135"/>
    </row>
    <row r="56" spans="1:25">
      <c r="A56" s="265" t="s">
        <v>149</v>
      </c>
      <c r="B56" s="252">
        <v>1</v>
      </c>
      <c r="C56" s="194"/>
      <c r="D56" s="194">
        <f t="shared" si="130"/>
        <v>1</v>
      </c>
      <c r="E56" s="194"/>
      <c r="F56" s="194">
        <f t="shared" si="131"/>
        <v>1</v>
      </c>
      <c r="G56" s="194"/>
      <c r="H56" s="194">
        <f t="shared" si="132"/>
        <v>1</v>
      </c>
      <c r="I56" s="194"/>
      <c r="J56" s="194">
        <f>IF(I$58&lt;5,1,0)</f>
        <v>1</v>
      </c>
      <c r="K56" s="194"/>
      <c r="L56" s="194">
        <f>IF(K$58&lt;5,1,0)</f>
        <v>1</v>
      </c>
      <c r="M56" s="194"/>
      <c r="N56" s="194">
        <f t="shared" si="135"/>
        <v>1</v>
      </c>
      <c r="O56" s="194"/>
      <c r="P56" s="194">
        <f t="shared" si="136"/>
        <v>1</v>
      </c>
      <c r="Q56" s="194"/>
      <c r="R56" s="194">
        <f t="shared" si="137"/>
        <v>1</v>
      </c>
      <c r="S56" s="194"/>
      <c r="T56" s="194">
        <f t="shared" si="138"/>
        <v>1</v>
      </c>
      <c r="U56" s="194"/>
      <c r="V56" s="194">
        <f t="shared" si="139"/>
        <v>1</v>
      </c>
      <c r="W56" s="131"/>
      <c r="X56" s="135"/>
    </row>
    <row r="57" spans="1:25">
      <c r="A57" s="256" t="s">
        <v>150</v>
      </c>
      <c r="B57" s="252" t="s">
        <v>151</v>
      </c>
      <c r="C57" s="194"/>
      <c r="D57" s="194">
        <f>IF(C$57&lt;2,1,0)</f>
        <v>1</v>
      </c>
      <c r="E57" s="194"/>
      <c r="F57" s="194">
        <f t="shared" ref="F57" si="140">IF(E$57&lt;2,1,0)</f>
        <v>1</v>
      </c>
      <c r="G57" s="194"/>
      <c r="H57" s="194">
        <f t="shared" ref="H57" si="141">IF(G$57&lt;2,1,0)</f>
        <v>1</v>
      </c>
      <c r="I57" s="194"/>
      <c r="J57" s="194">
        <f t="shared" ref="J57" si="142">IF(I$57&lt;2,1,0)</f>
        <v>1</v>
      </c>
      <c r="K57" s="194"/>
      <c r="L57" s="194">
        <f t="shared" ref="L57" si="143">IF(K$57&lt;2,1,0)</f>
        <v>1</v>
      </c>
      <c r="M57" s="194"/>
      <c r="N57" s="194">
        <f t="shared" ref="N57" si="144">IF(M$57&lt;2,1,0)</f>
        <v>1</v>
      </c>
      <c r="O57" s="194"/>
      <c r="P57" s="194">
        <f t="shared" ref="P57" si="145">IF(O$57&lt;2,1,0)</f>
        <v>1</v>
      </c>
      <c r="Q57" s="194"/>
      <c r="R57" s="194">
        <f t="shared" ref="R57" si="146">IF(Q$57&lt;2,1,0)</f>
        <v>1</v>
      </c>
      <c r="S57" s="194"/>
      <c r="T57" s="194">
        <f t="shared" ref="T57" si="147">IF(S$57&lt;2,1,0)</f>
        <v>1</v>
      </c>
      <c r="U57" s="194"/>
      <c r="V57" s="194">
        <f t="shared" ref="V57" si="148">IF(U$57&lt;2,1,0)</f>
        <v>1</v>
      </c>
      <c r="W57" s="131"/>
      <c r="X57" s="135"/>
    </row>
    <row r="58" spans="1:25">
      <c r="A58" s="182" t="s">
        <v>109</v>
      </c>
      <c r="B58" s="188">
        <v>8</v>
      </c>
      <c r="C58" s="184">
        <f>+C53+C54+C55+C56+C57</f>
        <v>0</v>
      </c>
      <c r="D58" s="184">
        <f t="shared" ref="D58:V58" si="149">+D53+D54+D55+D56+D57</f>
        <v>5</v>
      </c>
      <c r="E58" s="184">
        <f t="shared" si="149"/>
        <v>0</v>
      </c>
      <c r="F58" s="184">
        <f t="shared" si="149"/>
        <v>5</v>
      </c>
      <c r="G58" s="184">
        <f t="shared" si="149"/>
        <v>0</v>
      </c>
      <c r="H58" s="184">
        <f t="shared" si="149"/>
        <v>5</v>
      </c>
      <c r="I58" s="184">
        <f t="shared" si="149"/>
        <v>0</v>
      </c>
      <c r="J58" s="184">
        <f t="shared" si="149"/>
        <v>5</v>
      </c>
      <c r="K58" s="184">
        <f t="shared" si="149"/>
        <v>0</v>
      </c>
      <c r="L58" s="184">
        <f t="shared" si="149"/>
        <v>5</v>
      </c>
      <c r="M58" s="184">
        <f t="shared" si="149"/>
        <v>0</v>
      </c>
      <c r="N58" s="184">
        <f t="shared" si="149"/>
        <v>5</v>
      </c>
      <c r="O58" s="184">
        <f t="shared" si="149"/>
        <v>0</v>
      </c>
      <c r="P58" s="184">
        <f t="shared" si="149"/>
        <v>5</v>
      </c>
      <c r="Q58" s="184">
        <f t="shared" si="149"/>
        <v>0</v>
      </c>
      <c r="R58" s="184">
        <f t="shared" si="149"/>
        <v>5</v>
      </c>
      <c r="S58" s="184">
        <f t="shared" si="149"/>
        <v>0</v>
      </c>
      <c r="T58" s="184">
        <f t="shared" si="149"/>
        <v>5</v>
      </c>
      <c r="U58" s="184">
        <f t="shared" si="149"/>
        <v>0</v>
      </c>
      <c r="V58" s="184">
        <f t="shared" si="149"/>
        <v>5</v>
      </c>
      <c r="W58" s="212"/>
      <c r="X58" s="135"/>
    </row>
    <row r="59" spans="1:25">
      <c r="A59" s="253" t="s">
        <v>154</v>
      </c>
      <c r="B59" s="254" t="s">
        <v>234</v>
      </c>
      <c r="C59" s="444"/>
      <c r="D59" s="445"/>
      <c r="E59" s="445"/>
      <c r="F59" s="445"/>
      <c r="G59" s="445"/>
      <c r="H59" s="445"/>
      <c r="I59" s="445"/>
      <c r="J59" s="445"/>
      <c r="K59" s="445"/>
      <c r="L59" s="445"/>
      <c r="M59" s="445"/>
      <c r="N59" s="445"/>
      <c r="O59" s="445"/>
      <c r="P59" s="445"/>
      <c r="Q59" s="445"/>
      <c r="R59" s="445"/>
      <c r="S59" s="445"/>
      <c r="T59" s="445"/>
      <c r="U59" s="445"/>
      <c r="V59" s="445"/>
      <c r="W59" s="446"/>
      <c r="X59" s="135"/>
    </row>
    <row r="60" spans="1:25">
      <c r="A60" s="256" t="s">
        <v>152</v>
      </c>
      <c r="B60" s="252">
        <v>1</v>
      </c>
      <c r="C60" s="194"/>
      <c r="D60" s="194">
        <f>IF(C$75&lt;8,1,0)</f>
        <v>1</v>
      </c>
      <c r="E60" s="194"/>
      <c r="F60" s="194">
        <f>IF(E$75&lt;8,1,0)</f>
        <v>1</v>
      </c>
      <c r="G60" s="194"/>
      <c r="H60" s="194">
        <f>IF(G$75&lt;8,1,0)</f>
        <v>1</v>
      </c>
      <c r="I60" s="194"/>
      <c r="J60" s="194">
        <f>IF(I$75&lt;8,1,0)</f>
        <v>1</v>
      </c>
      <c r="K60" s="194"/>
      <c r="L60" s="194">
        <f>IF(K$75&lt;8,1,0)</f>
        <v>1</v>
      </c>
      <c r="M60" s="194"/>
      <c r="N60" s="194">
        <f>IF(M$75&lt;8,1,0)</f>
        <v>1</v>
      </c>
      <c r="O60" s="194"/>
      <c r="P60" s="194">
        <f>IF(O$75&lt;8,1,0)</f>
        <v>1</v>
      </c>
      <c r="Q60" s="194"/>
      <c r="R60" s="194">
        <f>IF(Q$75&lt;8,1,0)</f>
        <v>1</v>
      </c>
      <c r="S60" s="194"/>
      <c r="T60" s="194">
        <f>IF(S$75&lt;8,1,0)</f>
        <v>1</v>
      </c>
      <c r="U60" s="194"/>
      <c r="V60" s="194">
        <f>IF(U$75&lt;8,1,0)</f>
        <v>1</v>
      </c>
      <c r="W60" s="131"/>
      <c r="X60" s="135"/>
    </row>
    <row r="61" spans="1:25">
      <c r="A61" s="256" t="s">
        <v>153</v>
      </c>
      <c r="B61" s="252">
        <v>1</v>
      </c>
      <c r="C61" s="194"/>
      <c r="D61" s="194">
        <f>IF(C$75&lt;8,1,0)</f>
        <v>1</v>
      </c>
      <c r="E61" s="194"/>
      <c r="F61" s="194">
        <f>IF(E$75&lt;8,1,0)</f>
        <v>1</v>
      </c>
      <c r="G61" s="194"/>
      <c r="H61" s="194">
        <f>IF(G$75&lt;8,1,0)</f>
        <v>1</v>
      </c>
      <c r="I61" s="194"/>
      <c r="J61" s="194">
        <f>IF(I$75&lt;8,1,0)</f>
        <v>1</v>
      </c>
      <c r="K61" s="194"/>
      <c r="L61" s="194">
        <f>IF(K$75&lt;8,1,0)</f>
        <v>1</v>
      </c>
      <c r="M61" s="194"/>
      <c r="N61" s="194">
        <f>IF(M$75&lt;8,1,0)</f>
        <v>1</v>
      </c>
      <c r="O61" s="194"/>
      <c r="P61" s="194">
        <f>IF(O$75&lt;8,1,0)</f>
        <v>1</v>
      </c>
      <c r="Q61" s="194"/>
      <c r="R61" s="194">
        <f>IF(Q$75&lt;8,1,0)</f>
        <v>1</v>
      </c>
      <c r="S61" s="194"/>
      <c r="T61" s="194">
        <f>IF(S$75&lt;8,1,0)</f>
        <v>1</v>
      </c>
      <c r="U61" s="194"/>
      <c r="V61" s="194">
        <f>IF(U$75&lt;8,1,0)</f>
        <v>1</v>
      </c>
      <c r="W61" s="131"/>
      <c r="X61" s="135"/>
    </row>
    <row r="62" spans="1:25" ht="24">
      <c r="A62" s="260" t="s">
        <v>155</v>
      </c>
      <c r="B62" s="264"/>
      <c r="C62" s="447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48"/>
      <c r="T62" s="448"/>
      <c r="U62" s="448"/>
      <c r="V62" s="448"/>
      <c r="W62" s="449"/>
      <c r="X62" s="135"/>
    </row>
    <row r="63" spans="1:25">
      <c r="A63" s="265" t="s">
        <v>167</v>
      </c>
      <c r="B63" s="252">
        <v>1</v>
      </c>
      <c r="C63" s="194"/>
      <c r="D63" s="194">
        <f>IF(C$75&lt;8,1,0)</f>
        <v>1</v>
      </c>
      <c r="E63" s="194"/>
      <c r="F63" s="194">
        <f>IF(E$75&lt;8,1,0)</f>
        <v>1</v>
      </c>
      <c r="G63" s="194"/>
      <c r="H63" s="194">
        <f>IF(G$75&lt;8,1,0)</f>
        <v>1</v>
      </c>
      <c r="I63" s="194"/>
      <c r="J63" s="194">
        <f>IF(I$75&lt;8,1,0)</f>
        <v>1</v>
      </c>
      <c r="K63" s="194"/>
      <c r="L63" s="194">
        <f>IF(K$75&lt;8,1,0)</f>
        <v>1</v>
      </c>
      <c r="M63" s="194"/>
      <c r="N63" s="194">
        <f>IF(M$75&lt;8,1,0)</f>
        <v>1</v>
      </c>
      <c r="O63" s="194"/>
      <c r="P63" s="194">
        <f>IF(O$75&lt;8,1,0)</f>
        <v>1</v>
      </c>
      <c r="Q63" s="194"/>
      <c r="R63" s="194">
        <f>IF(Q$75&lt;8,1,0)</f>
        <v>1</v>
      </c>
      <c r="S63" s="194"/>
      <c r="T63" s="194">
        <f>IF(S$75&lt;8,1,0)</f>
        <v>1</v>
      </c>
      <c r="U63" s="194"/>
      <c r="V63" s="194">
        <f>IF(U$75&lt;8,1,0)</f>
        <v>1</v>
      </c>
      <c r="W63" s="131"/>
      <c r="X63" s="135"/>
    </row>
    <row r="64" spans="1:25">
      <c r="A64" s="265" t="s">
        <v>166</v>
      </c>
      <c r="B64" s="252">
        <v>1</v>
      </c>
      <c r="C64" s="194"/>
      <c r="D64" s="194">
        <f t="shared" ref="D64:D74" si="150">IF(C$75&lt;8,1,0)</f>
        <v>1</v>
      </c>
      <c r="E64" s="194"/>
      <c r="F64" s="194">
        <f t="shared" ref="F64:F74" si="151">IF(E$75&lt;8,1,0)</f>
        <v>1</v>
      </c>
      <c r="G64" s="194"/>
      <c r="H64" s="194">
        <f t="shared" ref="H64:H74" si="152">IF(G$75&lt;8,1,0)</f>
        <v>1</v>
      </c>
      <c r="I64" s="194"/>
      <c r="J64" s="194">
        <f t="shared" ref="J64:J74" si="153">IF(I$75&lt;8,1,0)</f>
        <v>1</v>
      </c>
      <c r="K64" s="194"/>
      <c r="L64" s="194">
        <f t="shared" ref="L64:L74" si="154">IF(K$75&lt;8,1,0)</f>
        <v>1</v>
      </c>
      <c r="M64" s="194"/>
      <c r="N64" s="194">
        <f t="shared" ref="N64:N74" si="155">IF(M$75&lt;8,1,0)</f>
        <v>1</v>
      </c>
      <c r="O64" s="194"/>
      <c r="P64" s="194">
        <f t="shared" ref="P64:P74" si="156">IF(O$75&lt;8,1,0)</f>
        <v>1</v>
      </c>
      <c r="Q64" s="194"/>
      <c r="R64" s="194">
        <f t="shared" ref="R64:R74" si="157">IF(Q$75&lt;8,1,0)</f>
        <v>1</v>
      </c>
      <c r="S64" s="194"/>
      <c r="T64" s="194">
        <f t="shared" ref="T64:T74" si="158">IF(S$75&lt;8,1,0)</f>
        <v>1</v>
      </c>
      <c r="U64" s="194"/>
      <c r="V64" s="194">
        <f t="shared" ref="V64:V74" si="159">IF(U$75&lt;8,1,0)</f>
        <v>1</v>
      </c>
      <c r="W64" s="131"/>
      <c r="X64" s="135"/>
    </row>
    <row r="65" spans="1:25">
      <c r="A65" s="265" t="s">
        <v>165</v>
      </c>
      <c r="B65" s="252">
        <v>1</v>
      </c>
      <c r="C65" s="194"/>
      <c r="D65" s="194">
        <f t="shared" si="150"/>
        <v>1</v>
      </c>
      <c r="E65" s="194"/>
      <c r="F65" s="194">
        <f t="shared" si="151"/>
        <v>1</v>
      </c>
      <c r="G65" s="194"/>
      <c r="H65" s="194">
        <f t="shared" si="152"/>
        <v>1</v>
      </c>
      <c r="I65" s="194"/>
      <c r="J65" s="194">
        <f t="shared" si="153"/>
        <v>1</v>
      </c>
      <c r="K65" s="194"/>
      <c r="L65" s="194">
        <f t="shared" si="154"/>
        <v>1</v>
      </c>
      <c r="M65" s="194"/>
      <c r="N65" s="194">
        <f t="shared" si="155"/>
        <v>1</v>
      </c>
      <c r="O65" s="194"/>
      <c r="P65" s="194">
        <f t="shared" si="156"/>
        <v>1</v>
      </c>
      <c r="Q65" s="194"/>
      <c r="R65" s="194">
        <f t="shared" si="157"/>
        <v>1</v>
      </c>
      <c r="S65" s="194"/>
      <c r="T65" s="194">
        <f t="shared" si="158"/>
        <v>1</v>
      </c>
      <c r="U65" s="194"/>
      <c r="V65" s="194">
        <f t="shared" si="159"/>
        <v>1</v>
      </c>
      <c r="W65" s="131"/>
      <c r="X65" s="135"/>
    </row>
    <row r="66" spans="1:25">
      <c r="A66" s="265" t="s">
        <v>164</v>
      </c>
      <c r="B66" s="252">
        <v>1</v>
      </c>
      <c r="C66" s="194"/>
      <c r="D66" s="194">
        <f t="shared" si="150"/>
        <v>1</v>
      </c>
      <c r="E66" s="194"/>
      <c r="F66" s="194">
        <f t="shared" si="151"/>
        <v>1</v>
      </c>
      <c r="G66" s="194"/>
      <c r="H66" s="194">
        <f t="shared" si="152"/>
        <v>1</v>
      </c>
      <c r="I66" s="194"/>
      <c r="J66" s="194">
        <f t="shared" si="153"/>
        <v>1</v>
      </c>
      <c r="K66" s="194"/>
      <c r="L66" s="194">
        <f t="shared" si="154"/>
        <v>1</v>
      </c>
      <c r="M66" s="194"/>
      <c r="N66" s="194">
        <f t="shared" si="155"/>
        <v>1</v>
      </c>
      <c r="O66" s="194"/>
      <c r="P66" s="194">
        <f t="shared" si="156"/>
        <v>1</v>
      </c>
      <c r="Q66" s="194"/>
      <c r="R66" s="194">
        <f t="shared" si="157"/>
        <v>1</v>
      </c>
      <c r="S66" s="194"/>
      <c r="T66" s="194">
        <f t="shared" si="158"/>
        <v>1</v>
      </c>
      <c r="U66" s="194"/>
      <c r="V66" s="194">
        <f t="shared" si="159"/>
        <v>1</v>
      </c>
      <c r="W66" s="131"/>
      <c r="X66" s="135"/>
    </row>
    <row r="67" spans="1:25">
      <c r="A67" s="265" t="s">
        <v>163</v>
      </c>
      <c r="B67" s="252">
        <v>1</v>
      </c>
      <c r="C67" s="194"/>
      <c r="D67" s="194">
        <f t="shared" si="150"/>
        <v>1</v>
      </c>
      <c r="E67" s="194"/>
      <c r="F67" s="194">
        <f t="shared" si="151"/>
        <v>1</v>
      </c>
      <c r="G67" s="194"/>
      <c r="H67" s="194">
        <f t="shared" si="152"/>
        <v>1</v>
      </c>
      <c r="I67" s="194"/>
      <c r="J67" s="194">
        <f t="shared" si="153"/>
        <v>1</v>
      </c>
      <c r="K67" s="194"/>
      <c r="L67" s="194">
        <f t="shared" si="154"/>
        <v>1</v>
      </c>
      <c r="M67" s="194"/>
      <c r="N67" s="194">
        <f t="shared" si="155"/>
        <v>1</v>
      </c>
      <c r="O67" s="194"/>
      <c r="P67" s="194">
        <f t="shared" si="156"/>
        <v>1</v>
      </c>
      <c r="Q67" s="194"/>
      <c r="R67" s="194">
        <f t="shared" si="157"/>
        <v>1</v>
      </c>
      <c r="S67" s="194"/>
      <c r="T67" s="194">
        <f t="shared" si="158"/>
        <v>1</v>
      </c>
      <c r="U67" s="194"/>
      <c r="V67" s="194">
        <f t="shared" si="159"/>
        <v>1</v>
      </c>
      <c r="W67" s="131"/>
      <c r="X67" s="135"/>
    </row>
    <row r="68" spans="1:25">
      <c r="A68" s="265" t="s">
        <v>162</v>
      </c>
      <c r="B68" s="252">
        <v>1</v>
      </c>
      <c r="C68" s="194"/>
      <c r="D68" s="194">
        <f t="shared" si="150"/>
        <v>1</v>
      </c>
      <c r="E68" s="194"/>
      <c r="F68" s="194">
        <f t="shared" si="151"/>
        <v>1</v>
      </c>
      <c r="G68" s="194"/>
      <c r="H68" s="194">
        <f t="shared" si="152"/>
        <v>1</v>
      </c>
      <c r="I68" s="194"/>
      <c r="J68" s="194">
        <f t="shared" si="153"/>
        <v>1</v>
      </c>
      <c r="K68" s="194"/>
      <c r="L68" s="194">
        <f t="shared" si="154"/>
        <v>1</v>
      </c>
      <c r="M68" s="194"/>
      <c r="N68" s="194">
        <f t="shared" si="155"/>
        <v>1</v>
      </c>
      <c r="O68" s="194"/>
      <c r="P68" s="194">
        <f t="shared" si="156"/>
        <v>1</v>
      </c>
      <c r="Q68" s="194"/>
      <c r="R68" s="194">
        <f t="shared" si="157"/>
        <v>1</v>
      </c>
      <c r="S68" s="194"/>
      <c r="T68" s="194">
        <f t="shared" si="158"/>
        <v>1</v>
      </c>
      <c r="U68" s="194"/>
      <c r="V68" s="194">
        <f t="shared" si="159"/>
        <v>1</v>
      </c>
      <c r="W68" s="131"/>
      <c r="X68" s="135"/>
    </row>
    <row r="69" spans="1:25">
      <c r="A69" s="265" t="s">
        <v>161</v>
      </c>
      <c r="B69" s="252">
        <v>1</v>
      </c>
      <c r="C69" s="194"/>
      <c r="D69" s="194">
        <f t="shared" si="150"/>
        <v>1</v>
      </c>
      <c r="E69" s="194"/>
      <c r="F69" s="194">
        <f t="shared" si="151"/>
        <v>1</v>
      </c>
      <c r="G69" s="194"/>
      <c r="H69" s="194">
        <f t="shared" si="152"/>
        <v>1</v>
      </c>
      <c r="I69" s="194"/>
      <c r="J69" s="194">
        <f t="shared" si="153"/>
        <v>1</v>
      </c>
      <c r="K69" s="194"/>
      <c r="L69" s="194">
        <f t="shared" si="154"/>
        <v>1</v>
      </c>
      <c r="M69" s="194"/>
      <c r="N69" s="194">
        <f t="shared" si="155"/>
        <v>1</v>
      </c>
      <c r="O69" s="194"/>
      <c r="P69" s="194">
        <f t="shared" si="156"/>
        <v>1</v>
      </c>
      <c r="Q69" s="194"/>
      <c r="R69" s="194">
        <f t="shared" si="157"/>
        <v>1</v>
      </c>
      <c r="S69" s="194"/>
      <c r="T69" s="194">
        <f t="shared" si="158"/>
        <v>1</v>
      </c>
      <c r="U69" s="194"/>
      <c r="V69" s="194">
        <f t="shared" si="159"/>
        <v>1</v>
      </c>
      <c r="W69" s="131"/>
      <c r="X69" s="135"/>
    </row>
    <row r="70" spans="1:25">
      <c r="A70" s="265" t="s">
        <v>160</v>
      </c>
      <c r="B70" s="252">
        <v>1</v>
      </c>
      <c r="C70" s="194"/>
      <c r="D70" s="194">
        <f t="shared" si="150"/>
        <v>1</v>
      </c>
      <c r="E70" s="194"/>
      <c r="F70" s="194">
        <f t="shared" si="151"/>
        <v>1</v>
      </c>
      <c r="G70" s="194"/>
      <c r="H70" s="194">
        <f t="shared" si="152"/>
        <v>1</v>
      </c>
      <c r="I70" s="194"/>
      <c r="J70" s="194">
        <f t="shared" si="153"/>
        <v>1</v>
      </c>
      <c r="K70" s="194"/>
      <c r="L70" s="194">
        <f t="shared" si="154"/>
        <v>1</v>
      </c>
      <c r="M70" s="194"/>
      <c r="N70" s="194">
        <f t="shared" si="155"/>
        <v>1</v>
      </c>
      <c r="O70" s="194"/>
      <c r="P70" s="194">
        <f t="shared" si="156"/>
        <v>1</v>
      </c>
      <c r="Q70" s="194"/>
      <c r="R70" s="194">
        <f t="shared" si="157"/>
        <v>1</v>
      </c>
      <c r="S70" s="194"/>
      <c r="T70" s="194">
        <f t="shared" si="158"/>
        <v>1</v>
      </c>
      <c r="U70" s="194"/>
      <c r="V70" s="194">
        <f t="shared" si="159"/>
        <v>1</v>
      </c>
      <c r="W70" s="131"/>
      <c r="X70" s="135"/>
    </row>
    <row r="71" spans="1:25">
      <c r="A71" s="265" t="s">
        <v>159</v>
      </c>
      <c r="B71" s="252">
        <v>1</v>
      </c>
      <c r="C71" s="194"/>
      <c r="D71" s="194">
        <f t="shared" si="150"/>
        <v>1</v>
      </c>
      <c r="E71" s="194"/>
      <c r="F71" s="194">
        <f t="shared" si="151"/>
        <v>1</v>
      </c>
      <c r="G71" s="194"/>
      <c r="H71" s="194">
        <f t="shared" si="152"/>
        <v>1</v>
      </c>
      <c r="I71" s="194"/>
      <c r="J71" s="194">
        <f t="shared" si="153"/>
        <v>1</v>
      </c>
      <c r="K71" s="194"/>
      <c r="L71" s="194">
        <f t="shared" si="154"/>
        <v>1</v>
      </c>
      <c r="M71" s="194"/>
      <c r="N71" s="194">
        <f t="shared" si="155"/>
        <v>1</v>
      </c>
      <c r="O71" s="194"/>
      <c r="P71" s="194">
        <f t="shared" si="156"/>
        <v>1</v>
      </c>
      <c r="Q71" s="194"/>
      <c r="R71" s="194">
        <f t="shared" si="157"/>
        <v>1</v>
      </c>
      <c r="S71" s="194"/>
      <c r="T71" s="194">
        <f t="shared" si="158"/>
        <v>1</v>
      </c>
      <c r="U71" s="194"/>
      <c r="V71" s="194">
        <f t="shared" si="159"/>
        <v>1</v>
      </c>
      <c r="W71" s="131"/>
      <c r="X71" s="135"/>
    </row>
    <row r="72" spans="1:25" ht="24">
      <c r="A72" s="259" t="s">
        <v>158</v>
      </c>
      <c r="B72" s="252">
        <v>1</v>
      </c>
      <c r="C72" s="194"/>
      <c r="D72" s="194">
        <f t="shared" si="150"/>
        <v>1</v>
      </c>
      <c r="E72" s="194"/>
      <c r="F72" s="194">
        <f t="shared" si="151"/>
        <v>1</v>
      </c>
      <c r="G72" s="194"/>
      <c r="H72" s="194">
        <f t="shared" si="152"/>
        <v>1</v>
      </c>
      <c r="I72" s="194"/>
      <c r="J72" s="194">
        <f t="shared" si="153"/>
        <v>1</v>
      </c>
      <c r="K72" s="194"/>
      <c r="L72" s="194">
        <f t="shared" si="154"/>
        <v>1</v>
      </c>
      <c r="M72" s="194"/>
      <c r="N72" s="194">
        <f t="shared" si="155"/>
        <v>1</v>
      </c>
      <c r="O72" s="194"/>
      <c r="P72" s="194">
        <f t="shared" si="156"/>
        <v>1</v>
      </c>
      <c r="Q72" s="194"/>
      <c r="R72" s="194">
        <f t="shared" si="157"/>
        <v>1</v>
      </c>
      <c r="S72" s="194"/>
      <c r="T72" s="194">
        <f t="shared" si="158"/>
        <v>1</v>
      </c>
      <c r="U72" s="194"/>
      <c r="V72" s="194">
        <f t="shared" si="159"/>
        <v>1</v>
      </c>
      <c r="W72" s="131"/>
      <c r="X72" s="135"/>
    </row>
    <row r="73" spans="1:25">
      <c r="A73" s="265" t="s">
        <v>157</v>
      </c>
      <c r="B73" s="252">
        <v>1</v>
      </c>
      <c r="C73" s="194"/>
      <c r="D73" s="194">
        <f t="shared" si="150"/>
        <v>1</v>
      </c>
      <c r="E73" s="194"/>
      <c r="F73" s="194">
        <f t="shared" si="151"/>
        <v>1</v>
      </c>
      <c r="G73" s="194"/>
      <c r="H73" s="194">
        <f t="shared" si="152"/>
        <v>1</v>
      </c>
      <c r="I73" s="194"/>
      <c r="J73" s="194">
        <f t="shared" si="153"/>
        <v>1</v>
      </c>
      <c r="K73" s="194"/>
      <c r="L73" s="194">
        <f t="shared" si="154"/>
        <v>1</v>
      </c>
      <c r="M73" s="194"/>
      <c r="N73" s="194">
        <f t="shared" si="155"/>
        <v>1</v>
      </c>
      <c r="O73" s="194"/>
      <c r="P73" s="194">
        <f t="shared" si="156"/>
        <v>1</v>
      </c>
      <c r="Q73" s="194"/>
      <c r="R73" s="194">
        <f t="shared" si="157"/>
        <v>1</v>
      </c>
      <c r="S73" s="194"/>
      <c r="T73" s="194">
        <f t="shared" si="158"/>
        <v>1</v>
      </c>
      <c r="U73" s="194"/>
      <c r="V73" s="194">
        <f t="shared" si="159"/>
        <v>1</v>
      </c>
      <c r="W73" s="131"/>
      <c r="X73" s="135"/>
    </row>
    <row r="74" spans="1:25">
      <c r="A74" s="269" t="s">
        <v>156</v>
      </c>
      <c r="B74" s="252">
        <v>1</v>
      </c>
      <c r="C74" s="194"/>
      <c r="D74" s="194">
        <f t="shared" si="150"/>
        <v>1</v>
      </c>
      <c r="E74" s="194"/>
      <c r="F74" s="194">
        <f t="shared" si="151"/>
        <v>1</v>
      </c>
      <c r="G74" s="194"/>
      <c r="H74" s="194">
        <f t="shared" si="152"/>
        <v>1</v>
      </c>
      <c r="I74" s="194"/>
      <c r="J74" s="194">
        <f t="shared" si="153"/>
        <v>1</v>
      </c>
      <c r="K74" s="194"/>
      <c r="L74" s="194">
        <f t="shared" si="154"/>
        <v>1</v>
      </c>
      <c r="M74" s="194"/>
      <c r="N74" s="194">
        <f t="shared" si="155"/>
        <v>1</v>
      </c>
      <c r="O74" s="194"/>
      <c r="P74" s="194">
        <f t="shared" si="156"/>
        <v>1</v>
      </c>
      <c r="Q74" s="194"/>
      <c r="R74" s="194">
        <f t="shared" si="157"/>
        <v>1</v>
      </c>
      <c r="S74" s="194"/>
      <c r="T74" s="194">
        <f t="shared" si="158"/>
        <v>1</v>
      </c>
      <c r="U74" s="194"/>
      <c r="V74" s="194">
        <f t="shared" si="159"/>
        <v>1</v>
      </c>
      <c r="W74" s="131"/>
      <c r="X74" s="135"/>
    </row>
    <row r="75" spans="1:25">
      <c r="A75" s="182" t="s">
        <v>109</v>
      </c>
      <c r="B75" s="188">
        <v>14</v>
      </c>
      <c r="C75" s="184">
        <f t="shared" ref="C75:V75" si="160">+C60+C61+C63+C64+C65+C66+C67+C68+C69+C70+C71+C72+C73+C74</f>
        <v>0</v>
      </c>
      <c r="D75" s="184">
        <f t="shared" si="160"/>
        <v>14</v>
      </c>
      <c r="E75" s="184">
        <f t="shared" si="160"/>
        <v>0</v>
      </c>
      <c r="F75" s="184">
        <f t="shared" si="160"/>
        <v>14</v>
      </c>
      <c r="G75" s="184">
        <f t="shared" si="160"/>
        <v>0</v>
      </c>
      <c r="H75" s="184">
        <f t="shared" si="160"/>
        <v>14</v>
      </c>
      <c r="I75" s="184">
        <f t="shared" si="160"/>
        <v>0</v>
      </c>
      <c r="J75" s="184">
        <f t="shared" si="160"/>
        <v>14</v>
      </c>
      <c r="K75" s="184">
        <f t="shared" si="160"/>
        <v>0</v>
      </c>
      <c r="L75" s="184">
        <f t="shared" si="160"/>
        <v>14</v>
      </c>
      <c r="M75" s="184">
        <f t="shared" si="160"/>
        <v>0</v>
      </c>
      <c r="N75" s="184">
        <f t="shared" si="160"/>
        <v>14</v>
      </c>
      <c r="O75" s="184">
        <f t="shared" si="160"/>
        <v>0</v>
      </c>
      <c r="P75" s="184">
        <f t="shared" si="160"/>
        <v>14</v>
      </c>
      <c r="Q75" s="184">
        <f t="shared" si="160"/>
        <v>0</v>
      </c>
      <c r="R75" s="184">
        <f t="shared" si="160"/>
        <v>14</v>
      </c>
      <c r="S75" s="184">
        <f t="shared" si="160"/>
        <v>0</v>
      </c>
      <c r="T75" s="184">
        <f t="shared" si="160"/>
        <v>14</v>
      </c>
      <c r="U75" s="184">
        <f t="shared" si="160"/>
        <v>0</v>
      </c>
      <c r="V75" s="184">
        <f t="shared" si="160"/>
        <v>14</v>
      </c>
      <c r="W75" s="212"/>
      <c r="X75" s="135"/>
    </row>
    <row r="76" spans="1:25" ht="13" thickBot="1">
      <c r="A76" s="183"/>
      <c r="B76" s="190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31"/>
      <c r="X76" s="135"/>
    </row>
    <row r="77" spans="1:25" ht="19">
      <c r="A77" s="138"/>
      <c r="B77" s="186" t="s">
        <v>61</v>
      </c>
      <c r="C77" s="134" t="s">
        <v>99</v>
      </c>
      <c r="D77" s="134"/>
      <c r="E77" s="134" t="s">
        <v>100</v>
      </c>
      <c r="F77" s="134"/>
      <c r="G77" s="134" t="s">
        <v>101</v>
      </c>
      <c r="H77" s="134"/>
      <c r="I77" s="134" t="s">
        <v>102</v>
      </c>
      <c r="J77" s="134"/>
      <c r="K77" s="134" t="s">
        <v>103</v>
      </c>
      <c r="L77" s="134"/>
      <c r="M77" s="134" t="s">
        <v>104</v>
      </c>
      <c r="N77" s="134"/>
      <c r="O77" s="134" t="s">
        <v>105</v>
      </c>
      <c r="P77" s="134"/>
      <c r="Q77" s="134" t="s">
        <v>106</v>
      </c>
      <c r="R77" s="134"/>
      <c r="S77" s="134" t="s">
        <v>107</v>
      </c>
      <c r="T77" s="134"/>
      <c r="U77" s="134" t="s">
        <v>108</v>
      </c>
      <c r="V77" s="210"/>
      <c r="W77" s="212"/>
    </row>
    <row r="78" spans="1:25">
      <c r="A78" s="253" t="s">
        <v>241</v>
      </c>
      <c r="B78" s="254"/>
      <c r="C78" s="444"/>
      <c r="D78" s="445"/>
      <c r="E78" s="445"/>
      <c r="F78" s="445"/>
      <c r="G78" s="445"/>
      <c r="H78" s="445"/>
      <c r="I78" s="445"/>
      <c r="J78" s="445"/>
      <c r="K78" s="445"/>
      <c r="L78" s="445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6"/>
      <c r="Y78" s="270"/>
    </row>
    <row r="79" spans="1:25">
      <c r="A79" s="256" t="s">
        <v>239</v>
      </c>
      <c r="B79" s="252" t="s">
        <v>125</v>
      </c>
      <c r="C79" s="194"/>
      <c r="D79" s="194">
        <f t="shared" ref="D79" si="161">IF(C79&lt;1,1,0)</f>
        <v>1</v>
      </c>
      <c r="E79" s="194"/>
      <c r="F79" s="194">
        <f t="shared" ref="F79" si="162">IF(E79&lt;1,1,0)</f>
        <v>1</v>
      </c>
      <c r="G79" s="194"/>
      <c r="H79" s="194">
        <f t="shared" ref="H79" si="163">IF(G79&lt;1,1,0)</f>
        <v>1</v>
      </c>
      <c r="I79" s="194"/>
      <c r="J79" s="194">
        <f t="shared" ref="J79" si="164">IF(I79&lt;1,1,0)</f>
        <v>1</v>
      </c>
      <c r="K79" s="194"/>
      <c r="L79" s="194">
        <f t="shared" ref="L79" si="165">IF(K79&lt;1,1,0)</f>
        <v>1</v>
      </c>
      <c r="M79" s="194"/>
      <c r="N79" s="194">
        <f t="shared" ref="N79" si="166">IF(M79&lt;1,1,0)</f>
        <v>1</v>
      </c>
      <c r="O79" s="194"/>
      <c r="P79" s="194">
        <f t="shared" ref="P79" si="167">IF(O79&lt;1,1,0)</f>
        <v>1</v>
      </c>
      <c r="Q79" s="194"/>
      <c r="R79" s="194">
        <f t="shared" ref="R79" si="168">IF(Q79&lt;1,1,0)</f>
        <v>1</v>
      </c>
      <c r="S79" s="194"/>
      <c r="T79" s="194">
        <f t="shared" ref="T79:V79" si="169">IF(S79&lt;1,1,0)</f>
        <v>1</v>
      </c>
      <c r="U79" s="194"/>
      <c r="V79" s="194">
        <f t="shared" si="169"/>
        <v>1</v>
      </c>
      <c r="W79" s="131"/>
    </row>
    <row r="80" spans="1:25">
      <c r="A80" s="256" t="s">
        <v>240</v>
      </c>
      <c r="B80" s="252">
        <v>1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94"/>
      <c r="O80" s="131"/>
      <c r="P80" s="131"/>
      <c r="Q80" s="131"/>
      <c r="R80" s="131"/>
      <c r="S80" s="131"/>
      <c r="T80" s="131"/>
      <c r="U80" s="131"/>
      <c r="V80" s="208"/>
      <c r="W80" s="131"/>
    </row>
    <row r="81" spans="1:25">
      <c r="A81" s="182" t="s">
        <v>109</v>
      </c>
      <c r="B81" s="184">
        <v>3</v>
      </c>
      <c r="C81" s="184">
        <f>+C79+C80</f>
        <v>0</v>
      </c>
      <c r="D81" s="184">
        <f>+D79</f>
        <v>1</v>
      </c>
      <c r="E81" s="184">
        <f>+E79+E80</f>
        <v>0</v>
      </c>
      <c r="F81" s="184">
        <f>+F79</f>
        <v>1</v>
      </c>
      <c r="G81" s="184">
        <f>+G79+G80</f>
        <v>0</v>
      </c>
      <c r="H81" s="184">
        <f>+H79</f>
        <v>1</v>
      </c>
      <c r="I81" s="184">
        <f>+I79+I80</f>
        <v>0</v>
      </c>
      <c r="J81" s="184">
        <f>+J79</f>
        <v>1</v>
      </c>
      <c r="K81" s="184">
        <f>+K79+K80</f>
        <v>0</v>
      </c>
      <c r="L81" s="184">
        <f>+L79</f>
        <v>1</v>
      </c>
      <c r="M81" s="184">
        <f>+M79+M80</f>
        <v>0</v>
      </c>
      <c r="N81" s="184">
        <f>+N79</f>
        <v>1</v>
      </c>
      <c r="O81" s="184">
        <f>+O79+O80</f>
        <v>0</v>
      </c>
      <c r="P81" s="184">
        <f>+P79</f>
        <v>1</v>
      </c>
      <c r="Q81" s="184">
        <f>+Q79+Q80</f>
        <v>0</v>
      </c>
      <c r="R81" s="184">
        <f>+R79</f>
        <v>1</v>
      </c>
      <c r="S81" s="184">
        <f>+S79+S80</f>
        <v>0</v>
      </c>
      <c r="T81" s="184">
        <f>+T79</f>
        <v>1</v>
      </c>
      <c r="U81" s="184">
        <f>+U79+U80</f>
        <v>0</v>
      </c>
      <c r="V81" s="184">
        <f>+V79</f>
        <v>1</v>
      </c>
      <c r="W81" s="212"/>
    </row>
    <row r="82" spans="1:25" ht="24">
      <c r="A82" s="287" t="s">
        <v>244</v>
      </c>
      <c r="B82" s="254" t="s">
        <v>243</v>
      </c>
      <c r="C82" s="444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6"/>
      <c r="Y82" s="270"/>
    </row>
    <row r="83" spans="1:25">
      <c r="A83" s="260" t="s">
        <v>242</v>
      </c>
      <c r="B83" s="455"/>
      <c r="C83" s="456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7"/>
    </row>
    <row r="84" spans="1:25">
      <c r="A84" s="257" t="s">
        <v>140</v>
      </c>
      <c r="B84" s="252" t="s">
        <v>125</v>
      </c>
      <c r="C84" s="225"/>
      <c r="D84" s="227">
        <f>IF(C84&lt;1,1,0)</f>
        <v>1</v>
      </c>
      <c r="E84" s="225"/>
      <c r="F84" s="227">
        <f>IF(E84&lt;1,1,0)</f>
        <v>1</v>
      </c>
      <c r="G84" s="225"/>
      <c r="H84" s="227">
        <f>IF(G84&lt;1,1,0)</f>
        <v>1</v>
      </c>
      <c r="I84" s="225"/>
      <c r="J84" s="227">
        <f>IF(I84&lt;1,1,0)</f>
        <v>1</v>
      </c>
      <c r="K84" s="225"/>
      <c r="L84" s="227">
        <f>IF(K84&lt;1,1,0)</f>
        <v>1</v>
      </c>
      <c r="M84" s="225"/>
      <c r="N84" s="227">
        <f>IF(M84&lt;1,1,0)</f>
        <v>1</v>
      </c>
      <c r="O84" s="225"/>
      <c r="P84" s="227">
        <f>IF(O84&lt;1,1,0)</f>
        <v>1</v>
      </c>
      <c r="Q84" s="225"/>
      <c r="R84" s="227">
        <f>IF(Q84&lt;1,1,0)</f>
        <v>1</v>
      </c>
      <c r="S84" s="225"/>
      <c r="T84" s="227">
        <f>IF(S84&lt;1,1,0)</f>
        <v>1</v>
      </c>
      <c r="U84" s="225"/>
      <c r="V84" s="227">
        <f>IF(U84&lt;1,1,0)</f>
        <v>1</v>
      </c>
      <c r="W84" s="131"/>
    </row>
    <row r="85" spans="1:25">
      <c r="A85" s="257" t="s">
        <v>141</v>
      </c>
      <c r="B85" s="252" t="s">
        <v>125</v>
      </c>
      <c r="C85" s="225"/>
      <c r="D85" s="227">
        <f t="shared" ref="D85:F88" si="170">IF(C85&lt;1,1,0)</f>
        <v>1</v>
      </c>
      <c r="E85" s="225"/>
      <c r="F85" s="227">
        <f t="shared" si="170"/>
        <v>1</v>
      </c>
      <c r="G85" s="225"/>
      <c r="H85" s="227">
        <f t="shared" ref="H85" si="171">IF(G85&lt;1,1,0)</f>
        <v>1</v>
      </c>
      <c r="I85" s="225"/>
      <c r="J85" s="227">
        <f t="shared" ref="J85" si="172">IF(I85&lt;1,1,0)</f>
        <v>1</v>
      </c>
      <c r="K85" s="225"/>
      <c r="L85" s="227">
        <f t="shared" ref="L85" si="173">IF(K85&lt;1,1,0)</f>
        <v>1</v>
      </c>
      <c r="M85" s="225"/>
      <c r="N85" s="227">
        <f t="shared" ref="N85" si="174">IF(M85&lt;1,1,0)</f>
        <v>1</v>
      </c>
      <c r="O85" s="225"/>
      <c r="P85" s="227">
        <f t="shared" ref="P85" si="175">IF(O85&lt;1,1,0)</f>
        <v>1</v>
      </c>
      <c r="Q85" s="225"/>
      <c r="R85" s="227">
        <f t="shared" ref="R85" si="176">IF(Q85&lt;1,1,0)</f>
        <v>1</v>
      </c>
      <c r="S85" s="225"/>
      <c r="T85" s="227">
        <f t="shared" ref="T85" si="177">IF(S85&lt;1,1,0)</f>
        <v>1</v>
      </c>
      <c r="U85" s="225"/>
      <c r="V85" s="227">
        <f t="shared" ref="V85" si="178">IF(U85&lt;1,1,0)</f>
        <v>1</v>
      </c>
      <c r="W85" s="131"/>
    </row>
    <row r="86" spans="1:25">
      <c r="A86" s="257" t="s">
        <v>142</v>
      </c>
      <c r="B86" s="252" t="s">
        <v>125</v>
      </c>
      <c r="C86" s="225"/>
      <c r="D86" s="227">
        <f t="shared" si="170"/>
        <v>1</v>
      </c>
      <c r="E86" s="225"/>
      <c r="F86" s="227">
        <f t="shared" si="170"/>
        <v>1</v>
      </c>
      <c r="G86" s="225"/>
      <c r="H86" s="227">
        <f t="shared" ref="H86" si="179">IF(G86&lt;1,1,0)</f>
        <v>1</v>
      </c>
      <c r="I86" s="225"/>
      <c r="J86" s="227">
        <f t="shared" ref="J86" si="180">IF(I86&lt;1,1,0)</f>
        <v>1</v>
      </c>
      <c r="K86" s="225"/>
      <c r="L86" s="227">
        <f t="shared" ref="L86" si="181">IF(K86&lt;1,1,0)</f>
        <v>1</v>
      </c>
      <c r="M86" s="225"/>
      <c r="N86" s="227">
        <f t="shared" ref="N86" si="182">IF(M86&lt;1,1,0)</f>
        <v>1</v>
      </c>
      <c r="O86" s="225"/>
      <c r="P86" s="227">
        <f t="shared" ref="P86" si="183">IF(O86&lt;1,1,0)</f>
        <v>1</v>
      </c>
      <c r="Q86" s="225"/>
      <c r="R86" s="227">
        <f t="shared" ref="R86" si="184">IF(Q86&lt;1,1,0)</f>
        <v>1</v>
      </c>
      <c r="S86" s="225"/>
      <c r="T86" s="227">
        <f t="shared" ref="T86" si="185">IF(S86&lt;1,1,0)</f>
        <v>1</v>
      </c>
      <c r="U86" s="225"/>
      <c r="V86" s="227">
        <f t="shared" ref="V86" si="186">IF(U86&lt;1,1,0)</f>
        <v>1</v>
      </c>
      <c r="W86" s="131"/>
    </row>
    <row r="87" spans="1:25">
      <c r="A87" s="257" t="s">
        <v>143</v>
      </c>
      <c r="B87" s="252" t="s">
        <v>125</v>
      </c>
      <c r="C87" s="225"/>
      <c r="D87" s="227">
        <f t="shared" si="170"/>
        <v>1</v>
      </c>
      <c r="E87" s="225"/>
      <c r="F87" s="227">
        <f t="shared" si="170"/>
        <v>1</v>
      </c>
      <c r="G87" s="225"/>
      <c r="H87" s="227">
        <f t="shared" ref="H87" si="187">IF(G87&lt;1,1,0)</f>
        <v>1</v>
      </c>
      <c r="I87" s="225"/>
      <c r="J87" s="227">
        <f t="shared" ref="J87" si="188">IF(I87&lt;1,1,0)</f>
        <v>1</v>
      </c>
      <c r="K87" s="225"/>
      <c r="L87" s="227">
        <f t="shared" ref="L87" si="189">IF(K87&lt;1,1,0)</f>
        <v>1</v>
      </c>
      <c r="M87" s="225"/>
      <c r="N87" s="227">
        <f t="shared" ref="N87" si="190">IF(M87&lt;1,1,0)</f>
        <v>1</v>
      </c>
      <c r="O87" s="225"/>
      <c r="P87" s="227">
        <f t="shared" ref="P87" si="191">IF(O87&lt;1,1,0)</f>
        <v>1</v>
      </c>
      <c r="Q87" s="225"/>
      <c r="R87" s="227">
        <f t="shared" ref="R87" si="192">IF(Q87&lt;1,1,0)</f>
        <v>1</v>
      </c>
      <c r="S87" s="225"/>
      <c r="T87" s="227">
        <f t="shared" ref="T87" si="193">IF(S87&lt;1,1,0)</f>
        <v>1</v>
      </c>
      <c r="U87" s="225"/>
      <c r="V87" s="227">
        <f t="shared" ref="V87" si="194">IF(U87&lt;1,1,0)</f>
        <v>1</v>
      </c>
      <c r="W87" s="131"/>
    </row>
    <row r="88" spans="1:25">
      <c r="A88" s="257" t="s">
        <v>144</v>
      </c>
      <c r="B88" s="252" t="s">
        <v>125</v>
      </c>
      <c r="C88" s="225"/>
      <c r="D88" s="227">
        <f t="shared" si="170"/>
        <v>1</v>
      </c>
      <c r="E88" s="225"/>
      <c r="F88" s="227">
        <f t="shared" si="170"/>
        <v>1</v>
      </c>
      <c r="G88" s="225"/>
      <c r="H88" s="227">
        <f t="shared" ref="H88" si="195">IF(G88&lt;1,1,0)</f>
        <v>1</v>
      </c>
      <c r="I88" s="225"/>
      <c r="J88" s="227">
        <f t="shared" ref="J88" si="196">IF(I88&lt;1,1,0)</f>
        <v>1</v>
      </c>
      <c r="K88" s="225"/>
      <c r="L88" s="227">
        <f t="shared" ref="L88" si="197">IF(K88&lt;1,1,0)</f>
        <v>1</v>
      </c>
      <c r="M88" s="225"/>
      <c r="N88" s="227">
        <f t="shared" ref="N88" si="198">IF(M88&lt;1,1,0)</f>
        <v>1</v>
      </c>
      <c r="O88" s="225"/>
      <c r="P88" s="227">
        <f t="shared" ref="P88" si="199">IF(O88&lt;1,1,0)</f>
        <v>1</v>
      </c>
      <c r="Q88" s="225"/>
      <c r="R88" s="227">
        <f t="shared" ref="R88" si="200">IF(Q88&lt;1,1,0)</f>
        <v>1</v>
      </c>
      <c r="S88" s="225"/>
      <c r="T88" s="227">
        <f t="shared" ref="T88" si="201">IF(S88&lt;1,1,0)</f>
        <v>1</v>
      </c>
      <c r="U88" s="225"/>
      <c r="V88" s="227">
        <f t="shared" ref="V88" si="202">IF(U88&lt;1,1,0)</f>
        <v>1</v>
      </c>
      <c r="W88" s="131"/>
    </row>
    <row r="89" spans="1:25">
      <c r="A89" s="182" t="s">
        <v>109</v>
      </c>
      <c r="B89" s="184">
        <v>10</v>
      </c>
      <c r="C89" s="184">
        <f>SUM(C84:C88)</f>
        <v>0</v>
      </c>
      <c r="D89" s="184">
        <f t="shared" ref="D89:V89" si="203">SUM(D84:D88)</f>
        <v>5</v>
      </c>
      <c r="E89" s="184">
        <f t="shared" si="203"/>
        <v>0</v>
      </c>
      <c r="F89" s="184">
        <f t="shared" si="203"/>
        <v>5</v>
      </c>
      <c r="G89" s="184">
        <f t="shared" si="203"/>
        <v>0</v>
      </c>
      <c r="H89" s="184">
        <f t="shared" si="203"/>
        <v>5</v>
      </c>
      <c r="I89" s="184">
        <f t="shared" si="203"/>
        <v>0</v>
      </c>
      <c r="J89" s="184">
        <f t="shared" si="203"/>
        <v>5</v>
      </c>
      <c r="K89" s="184">
        <f t="shared" si="203"/>
        <v>0</v>
      </c>
      <c r="L89" s="184">
        <f t="shared" si="203"/>
        <v>5</v>
      </c>
      <c r="M89" s="184">
        <f t="shared" si="203"/>
        <v>0</v>
      </c>
      <c r="N89" s="184">
        <f t="shared" si="203"/>
        <v>5</v>
      </c>
      <c r="O89" s="184">
        <f t="shared" si="203"/>
        <v>0</v>
      </c>
      <c r="P89" s="184">
        <f t="shared" si="203"/>
        <v>5</v>
      </c>
      <c r="Q89" s="184">
        <f t="shared" si="203"/>
        <v>0</v>
      </c>
      <c r="R89" s="184">
        <f t="shared" si="203"/>
        <v>5</v>
      </c>
      <c r="S89" s="184">
        <f t="shared" si="203"/>
        <v>0</v>
      </c>
      <c r="T89" s="184">
        <f t="shared" si="203"/>
        <v>5</v>
      </c>
      <c r="U89" s="184">
        <f t="shared" si="203"/>
        <v>0</v>
      </c>
      <c r="V89" s="184">
        <f t="shared" si="203"/>
        <v>5</v>
      </c>
      <c r="W89" s="212"/>
    </row>
    <row r="90" spans="1:25" ht="24">
      <c r="A90" s="292" t="s">
        <v>246</v>
      </c>
      <c r="B90" s="271"/>
      <c r="C90" s="452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4"/>
      <c r="Y90" s="270"/>
    </row>
    <row r="91" spans="1:25" ht="24">
      <c r="A91" s="260" t="s">
        <v>247</v>
      </c>
      <c r="B91" s="329" t="s">
        <v>233</v>
      </c>
      <c r="C91" s="455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6"/>
      <c r="S91" s="456"/>
      <c r="T91" s="456"/>
      <c r="U91" s="456"/>
      <c r="V91" s="456"/>
      <c r="W91" s="457"/>
    </row>
    <row r="92" spans="1:25">
      <c r="A92" s="256" t="s">
        <v>194</v>
      </c>
      <c r="B92" s="252">
        <v>1</v>
      </c>
      <c r="C92" s="194"/>
      <c r="D92" s="194">
        <f>IF(C$97&lt;3,1,0)</f>
        <v>1</v>
      </c>
      <c r="E92" s="194"/>
      <c r="F92" s="194">
        <f>IF(E$97&lt;3,1,0)</f>
        <v>1</v>
      </c>
      <c r="G92" s="194"/>
      <c r="H92" s="194">
        <f>IF(G$97&lt;3,1,0)</f>
        <v>1</v>
      </c>
      <c r="I92" s="194"/>
      <c r="J92" s="194">
        <f>IF(I$97&lt;3,1,0)</f>
        <v>1</v>
      </c>
      <c r="K92" s="194"/>
      <c r="L92" s="194">
        <f>IF(K$97&lt;3,1,0)</f>
        <v>1</v>
      </c>
      <c r="M92" s="194"/>
      <c r="N92" s="194">
        <f>IF(M$97&lt;3,1,0)</f>
        <v>1</v>
      </c>
      <c r="O92" s="194"/>
      <c r="P92" s="194">
        <f>IF(O$97&lt;3,1,0)</f>
        <v>1</v>
      </c>
      <c r="Q92" s="194"/>
      <c r="R92" s="194">
        <f>IF(Q$97&lt;3,1,0)</f>
        <v>1</v>
      </c>
      <c r="S92" s="194"/>
      <c r="T92" s="194">
        <f>IF(S$97&lt;3,1,0)</f>
        <v>1</v>
      </c>
      <c r="U92" s="194"/>
      <c r="V92" s="194">
        <f>IF(U$97&lt;3,1,0)</f>
        <v>1</v>
      </c>
      <c r="W92" s="226"/>
    </row>
    <row r="93" spans="1:25">
      <c r="A93" s="256" t="s">
        <v>195</v>
      </c>
      <c r="B93" s="252">
        <v>1</v>
      </c>
      <c r="C93" s="194"/>
      <c r="D93" s="194">
        <f t="shared" ref="D93:F96" si="204">IF(C$97&lt;3,1,0)</f>
        <v>1</v>
      </c>
      <c r="E93" s="194"/>
      <c r="F93" s="194">
        <f t="shared" si="204"/>
        <v>1</v>
      </c>
      <c r="G93" s="194"/>
      <c r="H93" s="194">
        <f t="shared" ref="H93" si="205">IF(G$97&lt;3,1,0)</f>
        <v>1</v>
      </c>
      <c r="I93" s="194"/>
      <c r="J93" s="194">
        <f t="shared" ref="J93" si="206">IF(I$97&lt;3,1,0)</f>
        <v>1</v>
      </c>
      <c r="K93" s="194"/>
      <c r="L93" s="194">
        <f t="shared" ref="L93" si="207">IF(K$97&lt;3,1,0)</f>
        <v>1</v>
      </c>
      <c r="M93" s="194"/>
      <c r="N93" s="194">
        <f t="shared" ref="N93" si="208">IF(M$97&lt;3,1,0)</f>
        <v>1</v>
      </c>
      <c r="O93" s="194"/>
      <c r="P93" s="194">
        <f t="shared" ref="P93" si="209">IF(O$97&lt;3,1,0)</f>
        <v>1</v>
      </c>
      <c r="Q93" s="194"/>
      <c r="R93" s="194">
        <f t="shared" ref="R93" si="210">IF(Q$97&lt;3,1,0)</f>
        <v>1</v>
      </c>
      <c r="S93" s="194"/>
      <c r="T93" s="194">
        <f t="shared" ref="T93" si="211">IF(S$97&lt;3,1,0)</f>
        <v>1</v>
      </c>
      <c r="U93" s="194"/>
      <c r="V93" s="194">
        <f t="shared" ref="V93" si="212">IF(U$97&lt;3,1,0)</f>
        <v>1</v>
      </c>
      <c r="W93" s="226"/>
    </row>
    <row r="94" spans="1:25">
      <c r="A94" s="256" t="s">
        <v>196</v>
      </c>
      <c r="B94" s="252">
        <v>1</v>
      </c>
      <c r="C94" s="194"/>
      <c r="D94" s="194">
        <f t="shared" si="204"/>
        <v>1</v>
      </c>
      <c r="E94" s="194"/>
      <c r="F94" s="194">
        <f t="shared" si="204"/>
        <v>1</v>
      </c>
      <c r="G94" s="194"/>
      <c r="H94" s="194">
        <f t="shared" ref="H94" si="213">IF(G$97&lt;3,1,0)</f>
        <v>1</v>
      </c>
      <c r="I94" s="194"/>
      <c r="J94" s="194">
        <f t="shared" ref="J94" si="214">IF(I$97&lt;3,1,0)</f>
        <v>1</v>
      </c>
      <c r="K94" s="194"/>
      <c r="L94" s="194">
        <f t="shared" ref="L94" si="215">IF(K$97&lt;3,1,0)</f>
        <v>1</v>
      </c>
      <c r="M94" s="194"/>
      <c r="N94" s="194">
        <f t="shared" ref="N94" si="216">IF(M$97&lt;3,1,0)</f>
        <v>1</v>
      </c>
      <c r="O94" s="194"/>
      <c r="P94" s="194">
        <f t="shared" ref="P94" si="217">IF(O$97&lt;3,1,0)</f>
        <v>1</v>
      </c>
      <c r="Q94" s="194"/>
      <c r="R94" s="194">
        <f t="shared" ref="R94" si="218">IF(Q$97&lt;3,1,0)</f>
        <v>1</v>
      </c>
      <c r="S94" s="194"/>
      <c r="T94" s="194">
        <f t="shared" ref="T94" si="219">IF(S$97&lt;3,1,0)</f>
        <v>1</v>
      </c>
      <c r="U94" s="194"/>
      <c r="V94" s="194">
        <f t="shared" ref="V94" si="220">IF(U$97&lt;3,1,0)</f>
        <v>1</v>
      </c>
      <c r="W94" s="226"/>
    </row>
    <row r="95" spans="1:25">
      <c r="A95" s="256" t="s">
        <v>245</v>
      </c>
      <c r="B95" s="252">
        <v>1</v>
      </c>
      <c r="C95" s="194"/>
      <c r="D95" s="194">
        <f t="shared" si="204"/>
        <v>1</v>
      </c>
      <c r="E95" s="194"/>
      <c r="F95" s="194">
        <f t="shared" si="204"/>
        <v>1</v>
      </c>
      <c r="G95" s="194"/>
      <c r="H95" s="194">
        <f t="shared" ref="H95" si="221">IF(G$97&lt;3,1,0)</f>
        <v>1</v>
      </c>
      <c r="I95" s="194"/>
      <c r="J95" s="194">
        <f t="shared" ref="J95" si="222">IF(I$97&lt;3,1,0)</f>
        <v>1</v>
      </c>
      <c r="K95" s="194"/>
      <c r="L95" s="194">
        <f t="shared" ref="L95" si="223">IF(K$97&lt;3,1,0)</f>
        <v>1</v>
      </c>
      <c r="M95" s="194"/>
      <c r="N95" s="194">
        <f t="shared" ref="N95" si="224">IF(M$97&lt;3,1,0)</f>
        <v>1</v>
      </c>
      <c r="O95" s="194"/>
      <c r="P95" s="194">
        <f t="shared" ref="P95" si="225">IF(O$97&lt;3,1,0)</f>
        <v>1</v>
      </c>
      <c r="Q95" s="194"/>
      <c r="R95" s="194">
        <f t="shared" ref="R95" si="226">IF(Q$97&lt;3,1,0)</f>
        <v>1</v>
      </c>
      <c r="S95" s="194"/>
      <c r="T95" s="194">
        <f t="shared" ref="T95" si="227">IF(S$97&lt;3,1,0)</f>
        <v>1</v>
      </c>
      <c r="U95" s="194"/>
      <c r="V95" s="194">
        <f t="shared" ref="V95" si="228">IF(U$97&lt;3,1,0)</f>
        <v>1</v>
      </c>
      <c r="W95" s="226"/>
    </row>
    <row r="96" spans="1:25">
      <c r="A96" s="256" t="s">
        <v>201</v>
      </c>
      <c r="B96" s="252">
        <v>1</v>
      </c>
      <c r="C96" s="194"/>
      <c r="D96" s="194">
        <f t="shared" si="204"/>
        <v>1</v>
      </c>
      <c r="E96" s="194"/>
      <c r="F96" s="194">
        <f t="shared" si="204"/>
        <v>1</v>
      </c>
      <c r="G96" s="194"/>
      <c r="H96" s="194">
        <f t="shared" ref="H96" si="229">IF(G$97&lt;3,1,0)</f>
        <v>1</v>
      </c>
      <c r="I96" s="194"/>
      <c r="J96" s="194">
        <f t="shared" ref="J96" si="230">IF(I$97&lt;3,1,0)</f>
        <v>1</v>
      </c>
      <c r="K96" s="194"/>
      <c r="L96" s="194">
        <f t="shared" ref="L96" si="231">IF(K$97&lt;3,1,0)</f>
        <v>1</v>
      </c>
      <c r="M96" s="194"/>
      <c r="N96" s="194">
        <f t="shared" ref="N96" si="232">IF(M$97&lt;3,1,0)</f>
        <v>1</v>
      </c>
      <c r="O96" s="194"/>
      <c r="P96" s="194">
        <f t="shared" ref="P96" si="233">IF(O$97&lt;3,1,0)</f>
        <v>1</v>
      </c>
      <c r="Q96" s="194"/>
      <c r="R96" s="194">
        <f t="shared" ref="R96" si="234">IF(Q$97&lt;3,1,0)</f>
        <v>1</v>
      </c>
      <c r="S96" s="194"/>
      <c r="T96" s="194">
        <f t="shared" ref="T96" si="235">IF(S$97&lt;3,1,0)</f>
        <v>1</v>
      </c>
      <c r="U96" s="194"/>
      <c r="V96" s="194">
        <f t="shared" ref="V96" si="236">IF(U$97&lt;3,1,0)</f>
        <v>1</v>
      </c>
      <c r="W96" s="226"/>
    </row>
    <row r="97" spans="1:25">
      <c r="A97" s="182" t="s">
        <v>109</v>
      </c>
      <c r="B97" s="184">
        <v>5</v>
      </c>
      <c r="C97" s="184">
        <f>SUM(C92:C96)</f>
        <v>0</v>
      </c>
      <c r="D97" s="184">
        <f t="shared" ref="D97:V97" si="237">SUM(D92:D96)</f>
        <v>5</v>
      </c>
      <c r="E97" s="184">
        <f t="shared" si="237"/>
        <v>0</v>
      </c>
      <c r="F97" s="184">
        <f t="shared" si="237"/>
        <v>5</v>
      </c>
      <c r="G97" s="184">
        <f t="shared" si="237"/>
        <v>0</v>
      </c>
      <c r="H97" s="184">
        <f t="shared" si="237"/>
        <v>5</v>
      </c>
      <c r="I97" s="184">
        <f t="shared" si="237"/>
        <v>0</v>
      </c>
      <c r="J97" s="184">
        <f t="shared" si="237"/>
        <v>5</v>
      </c>
      <c r="K97" s="184">
        <f t="shared" si="237"/>
        <v>0</v>
      </c>
      <c r="L97" s="184">
        <f t="shared" si="237"/>
        <v>5</v>
      </c>
      <c r="M97" s="184">
        <f t="shared" si="237"/>
        <v>0</v>
      </c>
      <c r="N97" s="184">
        <f t="shared" si="237"/>
        <v>5</v>
      </c>
      <c r="O97" s="184">
        <f t="shared" si="237"/>
        <v>0</v>
      </c>
      <c r="P97" s="184">
        <f t="shared" si="237"/>
        <v>5</v>
      </c>
      <c r="Q97" s="184">
        <f t="shared" si="237"/>
        <v>0</v>
      </c>
      <c r="R97" s="184">
        <f t="shared" si="237"/>
        <v>5</v>
      </c>
      <c r="S97" s="184">
        <f t="shared" si="237"/>
        <v>0</v>
      </c>
      <c r="T97" s="184">
        <f t="shared" si="237"/>
        <v>5</v>
      </c>
      <c r="U97" s="184">
        <f t="shared" si="237"/>
        <v>0</v>
      </c>
      <c r="V97" s="184">
        <f t="shared" si="237"/>
        <v>5</v>
      </c>
      <c r="W97" s="212"/>
    </row>
    <row r="98" spans="1:25" ht="13" thickBot="1">
      <c r="A98" s="183"/>
      <c r="B98" s="190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31"/>
    </row>
    <row r="99" spans="1:25" ht="19">
      <c r="A99" s="138"/>
      <c r="B99" s="191" t="s">
        <v>61</v>
      </c>
      <c r="C99" s="134" t="s">
        <v>99</v>
      </c>
      <c r="D99" s="134"/>
      <c r="E99" s="134" t="s">
        <v>100</v>
      </c>
      <c r="F99" s="134"/>
      <c r="G99" s="134" t="s">
        <v>101</v>
      </c>
      <c r="H99" s="134"/>
      <c r="I99" s="134" t="s">
        <v>102</v>
      </c>
      <c r="J99" s="134"/>
      <c r="K99" s="134" t="s">
        <v>103</v>
      </c>
      <c r="L99" s="134"/>
      <c r="M99" s="134" t="s">
        <v>104</v>
      </c>
      <c r="N99" s="134"/>
      <c r="O99" s="134" t="s">
        <v>105</v>
      </c>
      <c r="P99" s="134"/>
      <c r="Q99" s="134" t="s">
        <v>106</v>
      </c>
      <c r="R99" s="134"/>
      <c r="S99" s="134" t="s">
        <v>107</v>
      </c>
      <c r="T99" s="134"/>
      <c r="U99" s="134" t="s">
        <v>108</v>
      </c>
      <c r="V99" s="210"/>
      <c r="W99" s="212"/>
    </row>
    <row r="100" spans="1:25">
      <c r="A100" s="253" t="s">
        <v>256</v>
      </c>
      <c r="B100" s="254" t="s">
        <v>257</v>
      </c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258"/>
      <c r="W100" s="137"/>
      <c r="Y100" s="270"/>
    </row>
    <row r="101" spans="1:25">
      <c r="A101" s="256" t="s">
        <v>248</v>
      </c>
      <c r="B101" s="252" t="s">
        <v>125</v>
      </c>
      <c r="C101" s="194"/>
      <c r="D101" s="194">
        <f>IF(C101&lt;1,1,0)</f>
        <v>1</v>
      </c>
      <c r="E101" s="194"/>
      <c r="F101" s="194">
        <f>IF(E101&lt;1,1,0)</f>
        <v>1</v>
      </c>
      <c r="G101" s="194"/>
      <c r="H101" s="194">
        <f>IF(G101&lt;1,1,0)</f>
        <v>1</v>
      </c>
      <c r="I101" s="194"/>
      <c r="J101" s="194">
        <f>IF(I101&lt;1,1,0)</f>
        <v>1</v>
      </c>
      <c r="K101" s="194"/>
      <c r="L101" s="194">
        <f>IF(K101&lt;1,1,0)</f>
        <v>1</v>
      </c>
      <c r="M101" s="194"/>
      <c r="N101" s="194">
        <f>IF(M101&lt;1,1,0)</f>
        <v>1</v>
      </c>
      <c r="O101" s="194"/>
      <c r="P101" s="194">
        <f>IF(O101&lt;1,1,0)</f>
        <v>1</v>
      </c>
      <c r="Q101" s="194"/>
      <c r="R101" s="194">
        <f>IF(Q101&lt;1,1,0)</f>
        <v>1</v>
      </c>
      <c r="S101" s="194"/>
      <c r="T101" s="194">
        <f>IF(S101&lt;1,1,0)</f>
        <v>1</v>
      </c>
      <c r="U101" s="194"/>
      <c r="V101" s="208">
        <f t="shared" ref="V101" si="238">IF(U101&lt;1,1,0)</f>
        <v>1</v>
      </c>
      <c r="W101" s="131"/>
    </row>
    <row r="102" spans="1:25" ht="24">
      <c r="A102" s="256" t="s">
        <v>249</v>
      </c>
      <c r="B102" s="252" t="s">
        <v>151</v>
      </c>
      <c r="C102" s="194"/>
      <c r="D102" s="194">
        <f>IF(C102&lt;2,1,0)</f>
        <v>1</v>
      </c>
      <c r="E102" s="194"/>
      <c r="F102" s="194">
        <f>IF(E102&lt;2,1,0)</f>
        <v>1</v>
      </c>
      <c r="G102" s="194"/>
      <c r="H102" s="194">
        <f>IF(G102&lt;2,1,0)</f>
        <v>1</v>
      </c>
      <c r="I102" s="194"/>
      <c r="J102" s="194">
        <f>IF(I102&lt;2,1,0)</f>
        <v>1</v>
      </c>
      <c r="K102" s="194"/>
      <c r="L102" s="194">
        <f>IF(K102&lt;2,1,0)</f>
        <v>1</v>
      </c>
      <c r="M102" s="194"/>
      <c r="N102" s="194">
        <f>IF(M102&lt;2,1,0)</f>
        <v>1</v>
      </c>
      <c r="O102" s="194"/>
      <c r="P102" s="194">
        <f>IF(O102&lt;2,1,0)</f>
        <v>1</v>
      </c>
      <c r="Q102" s="194"/>
      <c r="R102" s="194">
        <f>IF(Q102&lt;2,1,0)</f>
        <v>1</v>
      </c>
      <c r="S102" s="194"/>
      <c r="T102" s="194">
        <f>IF(S102&lt;2,1,0)</f>
        <v>1</v>
      </c>
      <c r="U102" s="194"/>
      <c r="V102" s="194">
        <f>IF(U102&lt;2,1,0)</f>
        <v>1</v>
      </c>
      <c r="W102" s="131"/>
    </row>
    <row r="103" spans="1:25">
      <c r="A103" s="256" t="s">
        <v>250</v>
      </c>
      <c r="B103" s="252" t="s">
        <v>125</v>
      </c>
      <c r="C103" s="194"/>
      <c r="D103" s="194">
        <f>IF(C103&lt;1,1,0)</f>
        <v>1</v>
      </c>
      <c r="E103" s="194"/>
      <c r="F103" s="194">
        <f>IF(E103&lt;1,1,0)</f>
        <v>1</v>
      </c>
      <c r="G103" s="194"/>
      <c r="H103" s="194">
        <f>IF(G103&lt;1,1,0)</f>
        <v>1</v>
      </c>
      <c r="I103" s="194"/>
      <c r="J103" s="194">
        <f>IF(I103&lt;1,1,0)</f>
        <v>1</v>
      </c>
      <c r="K103" s="194"/>
      <c r="L103" s="194">
        <f>IF(K103&lt;1,1,0)</f>
        <v>1</v>
      </c>
      <c r="M103" s="194"/>
      <c r="N103" s="194">
        <f>IF(M103&lt;1,1,0)</f>
        <v>1</v>
      </c>
      <c r="O103" s="194"/>
      <c r="P103" s="194">
        <f>IF(O103&lt;1,1,0)</f>
        <v>1</v>
      </c>
      <c r="Q103" s="194"/>
      <c r="R103" s="194">
        <f>IF(Q103&lt;1,1,0)</f>
        <v>1</v>
      </c>
      <c r="S103" s="194"/>
      <c r="T103" s="194">
        <f>IF(S103&lt;1,1,0)</f>
        <v>1</v>
      </c>
      <c r="U103" s="194"/>
      <c r="V103" s="194">
        <f>IF(U103&lt;1,1,0)</f>
        <v>1</v>
      </c>
      <c r="W103" s="131"/>
    </row>
    <row r="104" spans="1:25">
      <c r="A104" s="256" t="s">
        <v>251</v>
      </c>
      <c r="B104" s="252">
        <v>1</v>
      </c>
      <c r="C104" s="194"/>
      <c r="D104" s="194">
        <f>IF(C$109&lt;10,1,0)</f>
        <v>1</v>
      </c>
      <c r="E104" s="194"/>
      <c r="F104" s="194">
        <f>IF(E$109&lt;10,1,0)</f>
        <v>1</v>
      </c>
      <c r="G104" s="194"/>
      <c r="H104" s="194">
        <f>IF(G$109&lt;10,1,0)</f>
        <v>1</v>
      </c>
      <c r="I104" s="194"/>
      <c r="J104" s="194">
        <f>IF(I$109&lt;10,1,0)</f>
        <v>1</v>
      </c>
      <c r="K104" s="194"/>
      <c r="L104" s="194">
        <f>IF(K$109&lt;10,1,0)</f>
        <v>1</v>
      </c>
      <c r="M104" s="194"/>
      <c r="N104" s="194">
        <f>IF(M$109&lt;10,1,0)</f>
        <v>1</v>
      </c>
      <c r="O104" s="194"/>
      <c r="P104" s="194">
        <f>IF(O$109&lt;10,1,0)</f>
        <v>1</v>
      </c>
      <c r="Q104" s="194"/>
      <c r="R104" s="194">
        <f>IF(Q$109&lt;10,1,0)</f>
        <v>1</v>
      </c>
      <c r="S104" s="194"/>
      <c r="T104" s="194">
        <f>IF(S$109&lt;10,1,0)</f>
        <v>1</v>
      </c>
      <c r="U104" s="194"/>
      <c r="V104" s="194">
        <f>IF(U$109&lt;10,1,0)</f>
        <v>1</v>
      </c>
      <c r="W104" s="131"/>
    </row>
    <row r="105" spans="1:25">
      <c r="A105" s="256" t="s">
        <v>252</v>
      </c>
      <c r="B105" s="252">
        <v>1</v>
      </c>
      <c r="C105" s="194"/>
      <c r="D105" s="194">
        <f>IF(C$109&lt;10,1,0)</f>
        <v>1</v>
      </c>
      <c r="E105" s="194"/>
      <c r="F105" s="194">
        <f>IF(E$109&lt;10,1,0)</f>
        <v>1</v>
      </c>
      <c r="G105" s="194"/>
      <c r="H105" s="194">
        <f>IF(G$109&lt;10,1,0)</f>
        <v>1</v>
      </c>
      <c r="I105" s="194"/>
      <c r="J105" s="194">
        <f>IF(I$109&lt;10,1,0)</f>
        <v>1</v>
      </c>
      <c r="K105" s="194"/>
      <c r="L105" s="194">
        <f>IF(K$109&lt;10,1,0)</f>
        <v>1</v>
      </c>
      <c r="M105" s="194"/>
      <c r="N105" s="194">
        <f>IF(M$109&lt;10,1,0)</f>
        <v>1</v>
      </c>
      <c r="O105" s="194"/>
      <c r="P105" s="194">
        <f>IF(O$109&lt;10,1,0)</f>
        <v>1</v>
      </c>
      <c r="Q105" s="194"/>
      <c r="R105" s="194">
        <f>IF(Q$109&lt;10,1,0)</f>
        <v>1</v>
      </c>
      <c r="S105" s="194"/>
      <c r="T105" s="194">
        <f>IF(S$109&lt;10,1,0)</f>
        <v>1</v>
      </c>
      <c r="U105" s="194"/>
      <c r="V105" s="194">
        <f>IF(U$109&lt;10,1,0)</f>
        <v>1</v>
      </c>
      <c r="W105" s="131"/>
    </row>
    <row r="106" spans="1:25">
      <c r="A106" s="256" t="s">
        <v>253</v>
      </c>
      <c r="B106" s="252" t="s">
        <v>176</v>
      </c>
      <c r="C106" s="194"/>
      <c r="D106" s="194">
        <f>IF(C106&lt;2,1,0)</f>
        <v>1</v>
      </c>
      <c r="E106" s="194"/>
      <c r="F106" s="194">
        <f>IF(E106&lt;2,1,0)</f>
        <v>1</v>
      </c>
      <c r="G106" s="194"/>
      <c r="H106" s="194">
        <f>IF(G106&lt;2,1,0)</f>
        <v>1</v>
      </c>
      <c r="I106" s="194"/>
      <c r="J106" s="194">
        <f>IF(I106&lt;2,1,0)</f>
        <v>1</v>
      </c>
      <c r="K106" s="194"/>
      <c r="L106" s="194">
        <f>IF(K106&lt;2,1,0)</f>
        <v>1</v>
      </c>
      <c r="M106" s="194"/>
      <c r="N106" s="194">
        <f>IF(M106&lt;2,1,0)</f>
        <v>1</v>
      </c>
      <c r="O106" s="194"/>
      <c r="P106" s="194">
        <f>IF(O106&lt;2,1,0)</f>
        <v>1</v>
      </c>
      <c r="Q106" s="194"/>
      <c r="R106" s="194">
        <f>IF(Q106&lt;2,1,0)</f>
        <v>1</v>
      </c>
      <c r="S106" s="194"/>
      <c r="T106" s="194">
        <f>IF(S106&lt;2,1,0)</f>
        <v>1</v>
      </c>
      <c r="U106" s="194"/>
      <c r="V106" s="194">
        <f>IF(U106&lt;2,1,0)</f>
        <v>1</v>
      </c>
      <c r="W106" s="131"/>
    </row>
    <row r="107" spans="1:25">
      <c r="A107" s="256" t="s">
        <v>254</v>
      </c>
      <c r="B107" s="252" t="s">
        <v>125</v>
      </c>
      <c r="C107" s="194"/>
      <c r="D107" s="194">
        <f>IF(C107&lt;1,1,0)</f>
        <v>1</v>
      </c>
      <c r="E107" s="194"/>
      <c r="F107" s="194">
        <f>IF(E107&lt;1,1,0)</f>
        <v>1</v>
      </c>
      <c r="G107" s="194"/>
      <c r="H107" s="194">
        <f>IF(G107&lt;1,1,0)</f>
        <v>1</v>
      </c>
      <c r="I107" s="194"/>
      <c r="J107" s="194">
        <f>IF(I107&lt;1,1,0)</f>
        <v>1</v>
      </c>
      <c r="K107" s="194"/>
      <c r="L107" s="194">
        <f>IF(K107&lt;1,1,0)</f>
        <v>1</v>
      </c>
      <c r="M107" s="194"/>
      <c r="N107" s="194">
        <f>IF(M107&lt;1,1,0)</f>
        <v>1</v>
      </c>
      <c r="O107" s="194"/>
      <c r="P107" s="194">
        <f>IF(O107&lt;1,1,0)</f>
        <v>1</v>
      </c>
      <c r="Q107" s="194"/>
      <c r="R107" s="194">
        <f>IF(Q107&lt;1,1,0)</f>
        <v>1</v>
      </c>
      <c r="S107" s="194"/>
      <c r="T107" s="194">
        <f>IF(S107&lt;1,1,0)</f>
        <v>1</v>
      </c>
      <c r="U107" s="194"/>
      <c r="V107" s="194">
        <f>IF(U107&lt;1,1,0)</f>
        <v>1</v>
      </c>
      <c r="W107" s="131"/>
    </row>
    <row r="108" spans="1:25" ht="24">
      <c r="A108" s="256" t="s">
        <v>255</v>
      </c>
      <c r="B108" s="252" t="s">
        <v>125</v>
      </c>
      <c r="C108" s="194"/>
      <c r="D108" s="194">
        <f>IF(C108&lt;1,1,0)</f>
        <v>1</v>
      </c>
      <c r="E108" s="194"/>
      <c r="F108" s="194">
        <f>IF(E108&lt;1,1,0)</f>
        <v>1</v>
      </c>
      <c r="G108" s="194"/>
      <c r="H108" s="194">
        <f>IF(G108&lt;1,1,0)</f>
        <v>1</v>
      </c>
      <c r="I108" s="194"/>
      <c r="J108" s="194">
        <f>IF(I108&lt;1,1,0)</f>
        <v>1</v>
      </c>
      <c r="K108" s="194"/>
      <c r="L108" s="194">
        <f>IF(K108&lt;1,1,0)</f>
        <v>1</v>
      </c>
      <c r="M108" s="194"/>
      <c r="N108" s="194">
        <f>IF(M108&lt;1,1,0)</f>
        <v>1</v>
      </c>
      <c r="O108" s="194"/>
      <c r="P108" s="194">
        <f>IF(O108&lt;1,1,0)</f>
        <v>1</v>
      </c>
      <c r="Q108" s="194"/>
      <c r="R108" s="194">
        <f>IF(Q108&lt;1,1,0)</f>
        <v>1</v>
      </c>
      <c r="S108" s="194"/>
      <c r="T108" s="194">
        <f>IF(S108&lt;1,1,0)</f>
        <v>1</v>
      </c>
      <c r="U108" s="194"/>
      <c r="V108" s="194">
        <f>IF(U108&lt;1,1,0)</f>
        <v>1</v>
      </c>
      <c r="W108" s="131"/>
    </row>
    <row r="109" spans="1:25">
      <c r="A109" s="182" t="s">
        <v>109</v>
      </c>
      <c r="B109" s="184">
        <v>15</v>
      </c>
      <c r="C109" s="184">
        <f>SUM(C101:C108)</f>
        <v>0</v>
      </c>
      <c r="D109" s="184">
        <f t="shared" ref="D109:V109" si="239">SUM(D101:D108)</f>
        <v>8</v>
      </c>
      <c r="E109" s="184">
        <f t="shared" si="239"/>
        <v>0</v>
      </c>
      <c r="F109" s="184">
        <f t="shared" si="239"/>
        <v>8</v>
      </c>
      <c r="G109" s="184">
        <f t="shared" si="239"/>
        <v>0</v>
      </c>
      <c r="H109" s="184">
        <f t="shared" si="239"/>
        <v>8</v>
      </c>
      <c r="I109" s="184">
        <f t="shared" si="239"/>
        <v>0</v>
      </c>
      <c r="J109" s="184">
        <f t="shared" si="239"/>
        <v>8</v>
      </c>
      <c r="K109" s="184">
        <f t="shared" si="239"/>
        <v>0</v>
      </c>
      <c r="L109" s="184">
        <f t="shared" si="239"/>
        <v>8</v>
      </c>
      <c r="M109" s="184">
        <f t="shared" si="239"/>
        <v>0</v>
      </c>
      <c r="N109" s="184">
        <f t="shared" si="239"/>
        <v>8</v>
      </c>
      <c r="O109" s="184">
        <f t="shared" si="239"/>
        <v>0</v>
      </c>
      <c r="P109" s="184">
        <f t="shared" si="239"/>
        <v>8</v>
      </c>
      <c r="Q109" s="184">
        <f t="shared" si="239"/>
        <v>0</v>
      </c>
      <c r="R109" s="184">
        <f t="shared" si="239"/>
        <v>8</v>
      </c>
      <c r="S109" s="184">
        <f t="shared" si="239"/>
        <v>0</v>
      </c>
      <c r="T109" s="184">
        <f t="shared" si="239"/>
        <v>8</v>
      </c>
      <c r="U109" s="184">
        <f t="shared" si="239"/>
        <v>0</v>
      </c>
      <c r="V109" s="184">
        <f t="shared" si="239"/>
        <v>8</v>
      </c>
      <c r="W109" s="212"/>
    </row>
    <row r="110" spans="1:25">
      <c r="A110" s="253" t="s">
        <v>262</v>
      </c>
      <c r="B110" s="254" t="s">
        <v>236</v>
      </c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258"/>
      <c r="W110" s="137"/>
      <c r="Y110" s="270"/>
    </row>
    <row r="111" spans="1:25">
      <c r="A111" s="256" t="s">
        <v>258</v>
      </c>
      <c r="B111" s="252" t="s">
        <v>125</v>
      </c>
      <c r="C111" s="194"/>
      <c r="D111" s="194">
        <f t="shared" ref="D111:V113" si="240">IF(C111&lt;1,1,0)</f>
        <v>1</v>
      </c>
      <c r="E111" s="194"/>
      <c r="F111" s="194">
        <f t="shared" ref="F111:F112" si="241">IF(E111&lt;1,1,0)</f>
        <v>1</v>
      </c>
      <c r="G111" s="194"/>
      <c r="H111" s="194">
        <f t="shared" ref="H111:H112" si="242">IF(G111&lt;1,1,0)</f>
        <v>1</v>
      </c>
      <c r="I111" s="194"/>
      <c r="J111" s="194">
        <f t="shared" ref="J111:J112" si="243">IF(I111&lt;1,1,0)</f>
        <v>1</v>
      </c>
      <c r="K111" s="194"/>
      <c r="L111" s="194">
        <f t="shared" ref="L111:L112" si="244">IF(K111&lt;1,1,0)</f>
        <v>1</v>
      </c>
      <c r="M111" s="194"/>
      <c r="N111" s="194">
        <f t="shared" ref="N111:N112" si="245">IF(M111&lt;1,1,0)</f>
        <v>1</v>
      </c>
      <c r="O111" s="194"/>
      <c r="P111" s="194">
        <f t="shared" ref="P111:P112" si="246">IF(O111&lt;1,1,0)</f>
        <v>1</v>
      </c>
      <c r="Q111" s="194"/>
      <c r="R111" s="194">
        <f t="shared" ref="R111:R112" si="247">IF(Q111&lt;1,1,0)</f>
        <v>1</v>
      </c>
      <c r="S111" s="194"/>
      <c r="T111" s="194">
        <f t="shared" ref="T111:V112" si="248">IF(S111&lt;1,1,0)</f>
        <v>1</v>
      </c>
      <c r="U111" s="194"/>
      <c r="V111" s="194">
        <f t="shared" si="248"/>
        <v>1</v>
      </c>
      <c r="W111" s="131"/>
    </row>
    <row r="112" spans="1:25">
      <c r="A112" s="256" t="s">
        <v>259</v>
      </c>
      <c r="B112" s="252" t="s">
        <v>125</v>
      </c>
      <c r="C112" s="194"/>
      <c r="D112" s="194">
        <f t="shared" si="240"/>
        <v>1</v>
      </c>
      <c r="E112" s="194"/>
      <c r="F112" s="194">
        <f t="shared" si="241"/>
        <v>1</v>
      </c>
      <c r="G112" s="194"/>
      <c r="H112" s="194">
        <f t="shared" si="242"/>
        <v>1</v>
      </c>
      <c r="I112" s="194"/>
      <c r="J112" s="194">
        <f t="shared" si="243"/>
        <v>1</v>
      </c>
      <c r="K112" s="194"/>
      <c r="L112" s="194">
        <f t="shared" si="244"/>
        <v>1</v>
      </c>
      <c r="M112" s="194"/>
      <c r="N112" s="194">
        <f t="shared" si="245"/>
        <v>1</v>
      </c>
      <c r="O112" s="194"/>
      <c r="P112" s="194">
        <f t="shared" si="246"/>
        <v>1</v>
      </c>
      <c r="Q112" s="194"/>
      <c r="R112" s="194">
        <f t="shared" si="247"/>
        <v>1</v>
      </c>
      <c r="S112" s="194"/>
      <c r="T112" s="194">
        <f t="shared" si="248"/>
        <v>1</v>
      </c>
      <c r="U112" s="194"/>
      <c r="V112" s="194">
        <f t="shared" si="248"/>
        <v>1</v>
      </c>
      <c r="W112" s="131"/>
    </row>
    <row r="113" spans="1:25">
      <c r="A113" s="256" t="s">
        <v>260</v>
      </c>
      <c r="B113" s="252" t="s">
        <v>125</v>
      </c>
      <c r="C113" s="194"/>
      <c r="D113" s="194">
        <f t="shared" si="240"/>
        <v>1</v>
      </c>
      <c r="E113" s="194"/>
      <c r="F113" s="194">
        <f t="shared" si="240"/>
        <v>1</v>
      </c>
      <c r="G113" s="194"/>
      <c r="H113" s="194">
        <f t="shared" si="240"/>
        <v>1</v>
      </c>
      <c r="I113" s="194"/>
      <c r="J113" s="194">
        <f t="shared" si="240"/>
        <v>1</v>
      </c>
      <c r="K113" s="194"/>
      <c r="L113" s="194">
        <f t="shared" si="240"/>
        <v>1</v>
      </c>
      <c r="M113" s="194"/>
      <c r="N113" s="194">
        <f t="shared" si="240"/>
        <v>1</v>
      </c>
      <c r="O113" s="194"/>
      <c r="P113" s="194">
        <f t="shared" si="240"/>
        <v>1</v>
      </c>
      <c r="Q113" s="194"/>
      <c r="R113" s="194">
        <f t="shared" si="240"/>
        <v>1</v>
      </c>
      <c r="S113" s="194"/>
      <c r="T113" s="194">
        <f t="shared" si="240"/>
        <v>1</v>
      </c>
      <c r="U113" s="194"/>
      <c r="V113" s="194">
        <f t="shared" si="240"/>
        <v>1</v>
      </c>
      <c r="W113" s="293"/>
    </row>
    <row r="114" spans="1:25">
      <c r="A114" s="256" t="s">
        <v>261</v>
      </c>
      <c r="B114" s="275">
        <v>2</v>
      </c>
      <c r="C114" s="194"/>
      <c r="D114" s="194">
        <f>IF(C$115&lt;4,1,0)</f>
        <v>1</v>
      </c>
      <c r="E114" s="194"/>
      <c r="F114" s="194">
        <f>IF(E$115&lt;4,1,0)</f>
        <v>1</v>
      </c>
      <c r="G114" s="194"/>
      <c r="H114" s="194">
        <f>IF(G$115&lt;4,1,0)</f>
        <v>1</v>
      </c>
      <c r="I114" s="194"/>
      <c r="J114" s="194">
        <f>IF(I$115&lt;4,1,0)</f>
        <v>1</v>
      </c>
      <c r="K114" s="194"/>
      <c r="L114" s="194">
        <f>IF(K$115&lt;4,1,0)</f>
        <v>1</v>
      </c>
      <c r="M114" s="194"/>
      <c r="N114" s="194">
        <f>IF(M$115&lt;4,1,0)</f>
        <v>1</v>
      </c>
      <c r="O114" s="194"/>
      <c r="P114" s="194">
        <f>IF(O$115&lt;4,1,0)</f>
        <v>1</v>
      </c>
      <c r="Q114" s="194"/>
      <c r="R114" s="194">
        <f>IF(Q$115&lt;4,1,0)</f>
        <v>1</v>
      </c>
      <c r="S114" s="194"/>
      <c r="T114" s="194">
        <f>IF(S$115&lt;4,1,0)</f>
        <v>1</v>
      </c>
      <c r="U114" s="194"/>
      <c r="V114" s="194">
        <f>IF(U$115&lt;4,1,0)</f>
        <v>1</v>
      </c>
      <c r="W114" s="131"/>
    </row>
    <row r="115" spans="1:25">
      <c r="A115" s="182" t="s">
        <v>109</v>
      </c>
      <c r="B115" s="184">
        <v>8</v>
      </c>
      <c r="C115" s="184">
        <f>SUM(C111:C114)</f>
        <v>0</v>
      </c>
      <c r="D115" s="184">
        <f t="shared" ref="D115:V115" si="249">SUM(D111:D114)</f>
        <v>4</v>
      </c>
      <c r="E115" s="184">
        <f t="shared" si="249"/>
        <v>0</v>
      </c>
      <c r="F115" s="184">
        <f t="shared" si="249"/>
        <v>4</v>
      </c>
      <c r="G115" s="184">
        <f t="shared" si="249"/>
        <v>0</v>
      </c>
      <c r="H115" s="184">
        <f t="shared" si="249"/>
        <v>4</v>
      </c>
      <c r="I115" s="184">
        <f t="shared" si="249"/>
        <v>0</v>
      </c>
      <c r="J115" s="184">
        <f t="shared" si="249"/>
        <v>4</v>
      </c>
      <c r="K115" s="184">
        <f t="shared" si="249"/>
        <v>0</v>
      </c>
      <c r="L115" s="184">
        <f t="shared" si="249"/>
        <v>4</v>
      </c>
      <c r="M115" s="184">
        <f t="shared" si="249"/>
        <v>0</v>
      </c>
      <c r="N115" s="184">
        <f t="shared" si="249"/>
        <v>4</v>
      </c>
      <c r="O115" s="184">
        <f t="shared" si="249"/>
        <v>0</v>
      </c>
      <c r="P115" s="184">
        <f t="shared" si="249"/>
        <v>4</v>
      </c>
      <c r="Q115" s="184">
        <f t="shared" si="249"/>
        <v>0</v>
      </c>
      <c r="R115" s="184">
        <f t="shared" si="249"/>
        <v>4</v>
      </c>
      <c r="S115" s="184">
        <f t="shared" si="249"/>
        <v>0</v>
      </c>
      <c r="T115" s="184">
        <f t="shared" si="249"/>
        <v>4</v>
      </c>
      <c r="U115" s="184">
        <f t="shared" si="249"/>
        <v>0</v>
      </c>
      <c r="V115" s="184">
        <f t="shared" si="249"/>
        <v>4</v>
      </c>
      <c r="W115" s="212"/>
    </row>
    <row r="116" spans="1:25">
      <c r="A116" s="136" t="s">
        <v>200</v>
      </c>
      <c r="B116" s="189" t="s">
        <v>231</v>
      </c>
      <c r="C116" s="196"/>
      <c r="D116" s="196"/>
      <c r="E116" s="196"/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258"/>
      <c r="W116" s="137"/>
      <c r="Y116" s="270"/>
    </row>
    <row r="117" spans="1:25">
      <c r="A117" s="279" t="s">
        <v>145</v>
      </c>
      <c r="B117" s="278"/>
      <c r="C117" s="447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48"/>
      <c r="T117" s="448"/>
      <c r="U117" s="448"/>
      <c r="V117" s="448"/>
      <c r="W117" s="449"/>
    </row>
    <row r="118" spans="1:25">
      <c r="A118" s="259" t="s">
        <v>146</v>
      </c>
      <c r="B118" s="185">
        <v>1</v>
      </c>
      <c r="C118" s="194"/>
      <c r="D118" s="194">
        <f>IF(C$121&lt;5,1,0)</f>
        <v>1</v>
      </c>
      <c r="E118" s="194"/>
      <c r="F118" s="194">
        <f>IF(E$121&lt;5,1,0)</f>
        <v>1</v>
      </c>
      <c r="G118" s="194"/>
      <c r="H118" s="194">
        <f>IF(G$121&lt;5,1,0)</f>
        <v>1</v>
      </c>
      <c r="I118" s="194"/>
      <c r="J118" s="194">
        <f>IF(I$121&lt;5,1,0)</f>
        <v>1</v>
      </c>
      <c r="K118" s="194"/>
      <c r="L118" s="194">
        <f>IF(K$121&lt;5,1,0)</f>
        <v>1</v>
      </c>
      <c r="M118" s="194"/>
      <c r="N118" s="194">
        <f>IF(M$121&lt;5,1,0)</f>
        <v>1</v>
      </c>
      <c r="O118" s="194"/>
      <c r="P118" s="194">
        <f>IF(O$121&lt;5,1,0)</f>
        <v>1</v>
      </c>
      <c r="Q118" s="194"/>
      <c r="R118" s="194">
        <f>IF(Q$121&lt;5,1,0)</f>
        <v>1</v>
      </c>
      <c r="S118" s="194"/>
      <c r="T118" s="194">
        <f>IF(S$121&lt;5,1,0)</f>
        <v>1</v>
      </c>
      <c r="U118" s="194"/>
      <c r="V118" s="194">
        <f>IF(U$121&lt;5,1,0)</f>
        <v>1</v>
      </c>
      <c r="W118" s="131"/>
    </row>
    <row r="119" spans="1:25">
      <c r="A119" s="259" t="s">
        <v>147</v>
      </c>
      <c r="B119" s="185">
        <v>1</v>
      </c>
      <c r="C119" s="194"/>
      <c r="D119" s="194">
        <f t="shared" ref="D119:F121" si="250">IF(C$121&lt;5,1,0)</f>
        <v>1</v>
      </c>
      <c r="E119" s="194"/>
      <c r="F119" s="194">
        <f t="shared" si="250"/>
        <v>1</v>
      </c>
      <c r="G119" s="194"/>
      <c r="H119" s="194">
        <f t="shared" ref="H119:H121" si="251">IF(G$121&lt;5,1,0)</f>
        <v>1</v>
      </c>
      <c r="I119" s="194"/>
      <c r="J119" s="194">
        <f t="shared" ref="J119:J121" si="252">IF(I$121&lt;5,1,0)</f>
        <v>1</v>
      </c>
      <c r="K119" s="194"/>
      <c r="L119" s="194">
        <f t="shared" ref="L119:L121" si="253">IF(K$121&lt;5,1,0)</f>
        <v>1</v>
      </c>
      <c r="M119" s="194"/>
      <c r="N119" s="194">
        <f t="shared" ref="N119:N121" si="254">IF(M$121&lt;5,1,0)</f>
        <v>1</v>
      </c>
      <c r="O119" s="194"/>
      <c r="P119" s="194">
        <f t="shared" ref="P119:P121" si="255">IF(O$121&lt;5,1,0)</f>
        <v>1</v>
      </c>
      <c r="Q119" s="194"/>
      <c r="R119" s="194">
        <f t="shared" ref="R119:R121" si="256">IF(Q$121&lt;5,1,0)</f>
        <v>1</v>
      </c>
      <c r="S119" s="194"/>
      <c r="T119" s="194">
        <f t="shared" ref="T119:T121" si="257">IF(S$121&lt;5,1,0)</f>
        <v>1</v>
      </c>
      <c r="U119" s="194"/>
      <c r="V119" s="194">
        <f t="shared" ref="V119:V121" si="258">IF(U$121&lt;5,1,0)</f>
        <v>1</v>
      </c>
      <c r="W119" s="131"/>
    </row>
    <row r="120" spans="1:25">
      <c r="A120" s="259" t="s">
        <v>148</v>
      </c>
      <c r="B120" s="185">
        <v>3</v>
      </c>
      <c r="C120" s="194"/>
      <c r="D120" s="194">
        <f t="shared" si="250"/>
        <v>1</v>
      </c>
      <c r="E120" s="194"/>
      <c r="F120" s="194">
        <f t="shared" si="250"/>
        <v>1</v>
      </c>
      <c r="G120" s="194"/>
      <c r="H120" s="194">
        <f t="shared" si="251"/>
        <v>1</v>
      </c>
      <c r="I120" s="194"/>
      <c r="J120" s="194">
        <f t="shared" si="252"/>
        <v>1</v>
      </c>
      <c r="K120" s="194"/>
      <c r="L120" s="194">
        <f t="shared" si="253"/>
        <v>1</v>
      </c>
      <c r="M120" s="194"/>
      <c r="N120" s="194">
        <f t="shared" si="254"/>
        <v>1</v>
      </c>
      <c r="O120" s="194"/>
      <c r="P120" s="194">
        <f t="shared" si="255"/>
        <v>1</v>
      </c>
      <c r="Q120" s="194"/>
      <c r="R120" s="194">
        <f t="shared" si="256"/>
        <v>1</v>
      </c>
      <c r="S120" s="194"/>
      <c r="T120" s="194">
        <f t="shared" si="257"/>
        <v>1</v>
      </c>
      <c r="U120" s="194"/>
      <c r="V120" s="194">
        <f t="shared" si="258"/>
        <v>1</v>
      </c>
      <c r="W120" s="131"/>
    </row>
    <row r="121" spans="1:25">
      <c r="A121" s="259" t="s">
        <v>149</v>
      </c>
      <c r="B121" s="185">
        <v>1</v>
      </c>
      <c r="C121" s="194"/>
      <c r="D121" s="194">
        <f t="shared" si="250"/>
        <v>1</v>
      </c>
      <c r="E121" s="194"/>
      <c r="F121" s="194">
        <f t="shared" si="250"/>
        <v>1</v>
      </c>
      <c r="G121" s="194"/>
      <c r="H121" s="194">
        <f t="shared" si="251"/>
        <v>1</v>
      </c>
      <c r="I121" s="194"/>
      <c r="J121" s="194">
        <f t="shared" si="252"/>
        <v>1</v>
      </c>
      <c r="K121" s="194"/>
      <c r="L121" s="194">
        <f t="shared" si="253"/>
        <v>1</v>
      </c>
      <c r="M121" s="194"/>
      <c r="N121" s="194">
        <f t="shared" si="254"/>
        <v>1</v>
      </c>
      <c r="O121" s="194"/>
      <c r="P121" s="194">
        <f t="shared" si="255"/>
        <v>1</v>
      </c>
      <c r="Q121" s="194"/>
      <c r="R121" s="194">
        <f t="shared" si="256"/>
        <v>1</v>
      </c>
      <c r="S121" s="194"/>
      <c r="T121" s="194">
        <f t="shared" si="257"/>
        <v>1</v>
      </c>
      <c r="U121" s="194"/>
      <c r="V121" s="194">
        <f t="shared" si="258"/>
        <v>1</v>
      </c>
      <c r="W121" s="131"/>
    </row>
    <row r="122" spans="1:25">
      <c r="A122" s="132" t="s">
        <v>150</v>
      </c>
      <c r="B122" s="185" t="s">
        <v>151</v>
      </c>
      <c r="C122" s="194"/>
      <c r="D122" s="194">
        <f>IF(C$120&lt;2,1,0)</f>
        <v>1</v>
      </c>
      <c r="E122" s="194"/>
      <c r="F122" s="194">
        <f>IF(E$120&lt;2,1,0)</f>
        <v>1</v>
      </c>
      <c r="G122" s="194"/>
      <c r="H122" s="194">
        <f>IF(G$120&lt;2,1,0)</f>
        <v>1</v>
      </c>
      <c r="I122" s="194"/>
      <c r="J122" s="194">
        <f>IF(I$120&lt;2,1,0)</f>
        <v>1</v>
      </c>
      <c r="K122" s="194"/>
      <c r="L122" s="194">
        <f>IF(K$120&lt;2,1,0)</f>
        <v>1</v>
      </c>
      <c r="M122" s="194"/>
      <c r="N122" s="194">
        <f>IF(M$120&lt;2,1,0)</f>
        <v>1</v>
      </c>
      <c r="O122" s="194"/>
      <c r="P122" s="194">
        <f>IF(O$120&lt;2,1,0)</f>
        <v>1</v>
      </c>
      <c r="Q122" s="194"/>
      <c r="R122" s="194">
        <f>IF(Q$120&lt;2,1,0)</f>
        <v>1</v>
      </c>
      <c r="S122" s="194"/>
      <c r="T122" s="194">
        <f>IF(S$120&lt;2,1,0)</f>
        <v>1</v>
      </c>
      <c r="U122" s="194"/>
      <c r="V122" s="194">
        <f>IF(U$120&lt;2,1,0)</f>
        <v>1</v>
      </c>
      <c r="W122" s="131"/>
    </row>
    <row r="123" spans="1:25">
      <c r="A123" s="182" t="s">
        <v>109</v>
      </c>
      <c r="B123" s="184">
        <v>8</v>
      </c>
      <c r="C123" s="184">
        <f>+C118+C119+C120+C121+C122</f>
        <v>0</v>
      </c>
      <c r="D123" s="184">
        <f t="shared" ref="D123:V123" si="259">+D118+D119+D120+D121+D122</f>
        <v>5</v>
      </c>
      <c r="E123" s="184">
        <f t="shared" si="259"/>
        <v>0</v>
      </c>
      <c r="F123" s="184">
        <f t="shared" si="259"/>
        <v>5</v>
      </c>
      <c r="G123" s="184">
        <f t="shared" si="259"/>
        <v>0</v>
      </c>
      <c r="H123" s="184">
        <f t="shared" si="259"/>
        <v>5</v>
      </c>
      <c r="I123" s="184">
        <f t="shared" si="259"/>
        <v>0</v>
      </c>
      <c r="J123" s="184">
        <f t="shared" si="259"/>
        <v>5</v>
      </c>
      <c r="K123" s="184">
        <f t="shared" si="259"/>
        <v>0</v>
      </c>
      <c r="L123" s="184">
        <f t="shared" si="259"/>
        <v>5</v>
      </c>
      <c r="M123" s="184">
        <f t="shared" si="259"/>
        <v>0</v>
      </c>
      <c r="N123" s="184">
        <f t="shared" si="259"/>
        <v>5</v>
      </c>
      <c r="O123" s="184">
        <f t="shared" si="259"/>
        <v>0</v>
      </c>
      <c r="P123" s="184">
        <f t="shared" si="259"/>
        <v>5</v>
      </c>
      <c r="Q123" s="184">
        <f t="shared" si="259"/>
        <v>0</v>
      </c>
      <c r="R123" s="184">
        <f t="shared" si="259"/>
        <v>5</v>
      </c>
      <c r="S123" s="184">
        <f t="shared" si="259"/>
        <v>0</v>
      </c>
      <c r="T123" s="184">
        <f t="shared" si="259"/>
        <v>5</v>
      </c>
      <c r="U123" s="184">
        <f t="shared" si="259"/>
        <v>0</v>
      </c>
      <c r="V123" s="184">
        <f t="shared" si="259"/>
        <v>5</v>
      </c>
      <c r="W123" s="212"/>
    </row>
    <row r="124" spans="1:25">
      <c r="A124" s="136" t="s">
        <v>202</v>
      </c>
      <c r="B124" s="294" t="s">
        <v>243</v>
      </c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258"/>
      <c r="W124" s="137"/>
      <c r="Y124" s="270"/>
    </row>
    <row r="125" spans="1:25">
      <c r="A125" s="280" t="s">
        <v>203</v>
      </c>
      <c r="B125" s="278"/>
      <c r="C125" s="447"/>
      <c r="D125" s="448"/>
      <c r="E125" s="448"/>
      <c r="F125" s="448"/>
      <c r="G125" s="448"/>
      <c r="H125" s="448"/>
      <c r="I125" s="448"/>
      <c r="J125" s="448"/>
      <c r="K125" s="448"/>
      <c r="L125" s="448"/>
      <c r="M125" s="448"/>
      <c r="N125" s="448"/>
      <c r="O125" s="448"/>
      <c r="P125" s="448"/>
      <c r="Q125" s="448"/>
      <c r="R125" s="448"/>
      <c r="S125" s="448"/>
      <c r="T125" s="448"/>
      <c r="U125" s="448"/>
      <c r="V125" s="448"/>
      <c r="W125" s="449"/>
    </row>
    <row r="126" spans="1:25">
      <c r="A126" s="139" t="s">
        <v>204</v>
      </c>
      <c r="B126" s="185">
        <v>3</v>
      </c>
      <c r="C126" s="244"/>
      <c r="D126" s="194">
        <f>IF(C$131&lt;6,1,0)</f>
        <v>1</v>
      </c>
      <c r="E126" s="194"/>
      <c r="F126" s="194">
        <f>IF(E$131&lt;6,1,0)</f>
        <v>1</v>
      </c>
      <c r="G126" s="194"/>
      <c r="H126" s="194">
        <f>IF(G$131&lt;6,1,0)</f>
        <v>1</v>
      </c>
      <c r="I126" s="194"/>
      <c r="J126" s="194">
        <f>IF(I$131&lt;6,1,0)</f>
        <v>1</v>
      </c>
      <c r="K126" s="194"/>
      <c r="L126" s="194">
        <f>IF(K$131&lt;6,1,0)</f>
        <v>1</v>
      </c>
      <c r="M126" s="194"/>
      <c r="N126" s="194">
        <f>IF(M$131&lt;6,1,0)</f>
        <v>1</v>
      </c>
      <c r="O126" s="194"/>
      <c r="P126" s="194">
        <f>IF(O$131&lt;6,1,0)</f>
        <v>1</v>
      </c>
      <c r="Q126" s="194"/>
      <c r="R126" s="194">
        <f>IF(Q$131&lt;6,1,0)</f>
        <v>1</v>
      </c>
      <c r="S126" s="194"/>
      <c r="T126" s="194">
        <f>IF(S$131&lt;6,1,0)</f>
        <v>1</v>
      </c>
      <c r="U126" s="194"/>
      <c r="V126" s="194">
        <f>IF(U$131&lt;6,1,0)</f>
        <v>1</v>
      </c>
      <c r="W126" s="131"/>
    </row>
    <row r="127" spans="1:25">
      <c r="A127" s="139" t="s">
        <v>20</v>
      </c>
      <c r="B127" s="185">
        <v>1</v>
      </c>
      <c r="C127" s="244"/>
      <c r="D127" s="194">
        <f t="shared" ref="D127:F132" si="260">IF(C$131&lt;6,1,0)</f>
        <v>1</v>
      </c>
      <c r="E127" s="194"/>
      <c r="F127" s="194">
        <f t="shared" si="260"/>
        <v>1</v>
      </c>
      <c r="G127" s="194"/>
      <c r="H127" s="194">
        <f t="shared" ref="H127:H132" si="261">IF(G$131&lt;6,1,0)</f>
        <v>1</v>
      </c>
      <c r="I127" s="194"/>
      <c r="J127" s="194">
        <f t="shared" ref="J127:J132" si="262">IF(I$131&lt;6,1,0)</f>
        <v>1</v>
      </c>
      <c r="K127" s="194"/>
      <c r="L127" s="194">
        <f t="shared" ref="L127:L132" si="263">IF(K$131&lt;6,1,0)</f>
        <v>1</v>
      </c>
      <c r="M127" s="194"/>
      <c r="N127" s="194">
        <f t="shared" ref="N127:N132" si="264">IF(M$131&lt;6,1,0)</f>
        <v>1</v>
      </c>
      <c r="O127" s="194"/>
      <c r="P127" s="194">
        <f t="shared" ref="P127:P132" si="265">IF(O$131&lt;6,1,0)</f>
        <v>1</v>
      </c>
      <c r="Q127" s="194"/>
      <c r="R127" s="194">
        <f t="shared" ref="R127:R132" si="266">IF(Q$131&lt;6,1,0)</f>
        <v>1</v>
      </c>
      <c r="S127" s="194"/>
      <c r="T127" s="194">
        <f t="shared" ref="T127:T132" si="267">IF(S$131&lt;6,1,0)</f>
        <v>1</v>
      </c>
      <c r="U127" s="194"/>
      <c r="V127" s="194">
        <f t="shared" ref="V127:V132" si="268">IF(U$131&lt;6,1,0)</f>
        <v>1</v>
      </c>
      <c r="W127" s="131"/>
    </row>
    <row r="128" spans="1:25">
      <c r="A128" s="139" t="s">
        <v>208</v>
      </c>
      <c r="B128" s="185">
        <v>1</v>
      </c>
      <c r="C128" s="244"/>
      <c r="D128" s="194">
        <f t="shared" si="260"/>
        <v>1</v>
      </c>
      <c r="E128" s="194"/>
      <c r="F128" s="194">
        <f t="shared" si="260"/>
        <v>1</v>
      </c>
      <c r="G128" s="194"/>
      <c r="H128" s="194">
        <f t="shared" si="261"/>
        <v>1</v>
      </c>
      <c r="I128" s="194"/>
      <c r="J128" s="194">
        <f t="shared" si="262"/>
        <v>1</v>
      </c>
      <c r="K128" s="194"/>
      <c r="L128" s="194">
        <f t="shared" si="263"/>
        <v>1</v>
      </c>
      <c r="M128" s="194"/>
      <c r="N128" s="194">
        <f t="shared" si="264"/>
        <v>1</v>
      </c>
      <c r="O128" s="194"/>
      <c r="P128" s="194">
        <f t="shared" si="265"/>
        <v>1</v>
      </c>
      <c r="Q128" s="194"/>
      <c r="R128" s="194">
        <f t="shared" si="266"/>
        <v>1</v>
      </c>
      <c r="S128" s="194"/>
      <c r="T128" s="194">
        <f t="shared" si="267"/>
        <v>1</v>
      </c>
      <c r="U128" s="194"/>
      <c r="V128" s="194">
        <f t="shared" si="268"/>
        <v>1</v>
      </c>
      <c r="W128" s="131"/>
    </row>
    <row r="129" spans="1:25">
      <c r="A129" s="277" t="s">
        <v>209</v>
      </c>
      <c r="B129" s="185">
        <v>1</v>
      </c>
      <c r="C129" s="244"/>
      <c r="D129" s="194">
        <f t="shared" si="260"/>
        <v>1</v>
      </c>
      <c r="E129" s="194"/>
      <c r="F129" s="194">
        <f t="shared" si="260"/>
        <v>1</v>
      </c>
      <c r="G129" s="194"/>
      <c r="H129" s="194">
        <f t="shared" si="261"/>
        <v>1</v>
      </c>
      <c r="I129" s="194"/>
      <c r="J129" s="194">
        <f t="shared" si="262"/>
        <v>1</v>
      </c>
      <c r="K129" s="194"/>
      <c r="L129" s="194">
        <f t="shared" si="263"/>
        <v>1</v>
      </c>
      <c r="M129" s="194"/>
      <c r="N129" s="194">
        <f t="shared" si="264"/>
        <v>1</v>
      </c>
      <c r="O129" s="194"/>
      <c r="P129" s="194">
        <f t="shared" si="265"/>
        <v>1</v>
      </c>
      <c r="Q129" s="194"/>
      <c r="R129" s="194">
        <f t="shared" si="266"/>
        <v>1</v>
      </c>
      <c r="S129" s="194"/>
      <c r="T129" s="194">
        <f t="shared" si="267"/>
        <v>1</v>
      </c>
      <c r="U129" s="194"/>
      <c r="V129" s="194">
        <f t="shared" si="268"/>
        <v>1</v>
      </c>
      <c r="W129" s="131"/>
    </row>
    <row r="130" spans="1:25">
      <c r="A130" s="139" t="s">
        <v>205</v>
      </c>
      <c r="B130" s="185">
        <v>1</v>
      </c>
      <c r="C130" s="244"/>
      <c r="D130" s="194">
        <f t="shared" si="260"/>
        <v>1</v>
      </c>
      <c r="E130" s="194"/>
      <c r="F130" s="194">
        <f t="shared" si="260"/>
        <v>1</v>
      </c>
      <c r="G130" s="194"/>
      <c r="H130" s="194">
        <f t="shared" si="261"/>
        <v>1</v>
      </c>
      <c r="I130" s="194"/>
      <c r="J130" s="194">
        <f t="shared" si="262"/>
        <v>1</v>
      </c>
      <c r="K130" s="194"/>
      <c r="L130" s="194">
        <f t="shared" si="263"/>
        <v>1</v>
      </c>
      <c r="M130" s="194"/>
      <c r="N130" s="194">
        <f t="shared" si="264"/>
        <v>1</v>
      </c>
      <c r="O130" s="194"/>
      <c r="P130" s="194">
        <f t="shared" si="265"/>
        <v>1</v>
      </c>
      <c r="Q130" s="194"/>
      <c r="R130" s="194">
        <f t="shared" si="266"/>
        <v>1</v>
      </c>
      <c r="S130" s="194"/>
      <c r="T130" s="194">
        <f t="shared" si="267"/>
        <v>1</v>
      </c>
      <c r="U130" s="194"/>
      <c r="V130" s="194">
        <f t="shared" si="268"/>
        <v>1</v>
      </c>
      <c r="W130" s="131"/>
    </row>
    <row r="131" spans="1:25">
      <c r="A131" s="139" t="s">
        <v>206</v>
      </c>
      <c r="B131" s="185">
        <v>1</v>
      </c>
      <c r="C131" s="244"/>
      <c r="D131" s="194">
        <f t="shared" si="260"/>
        <v>1</v>
      </c>
      <c r="E131" s="194"/>
      <c r="F131" s="194">
        <f t="shared" si="260"/>
        <v>1</v>
      </c>
      <c r="G131" s="194"/>
      <c r="H131" s="194">
        <f t="shared" si="261"/>
        <v>1</v>
      </c>
      <c r="I131" s="194"/>
      <c r="J131" s="194">
        <f t="shared" si="262"/>
        <v>1</v>
      </c>
      <c r="K131" s="194"/>
      <c r="L131" s="194">
        <f t="shared" si="263"/>
        <v>1</v>
      </c>
      <c r="M131" s="194"/>
      <c r="N131" s="194">
        <f t="shared" si="264"/>
        <v>1</v>
      </c>
      <c r="O131" s="194"/>
      <c r="P131" s="194">
        <f t="shared" si="265"/>
        <v>1</v>
      </c>
      <c r="Q131" s="194"/>
      <c r="R131" s="194">
        <f t="shared" si="266"/>
        <v>1</v>
      </c>
      <c r="S131" s="194"/>
      <c r="T131" s="194">
        <f t="shared" si="267"/>
        <v>1</v>
      </c>
      <c r="U131" s="194"/>
      <c r="V131" s="194">
        <f t="shared" si="268"/>
        <v>1</v>
      </c>
      <c r="W131" s="131"/>
    </row>
    <row r="132" spans="1:25">
      <c r="A132" s="139" t="s">
        <v>207</v>
      </c>
      <c r="B132" s="185">
        <v>1</v>
      </c>
      <c r="C132" s="244"/>
      <c r="D132" s="194">
        <f t="shared" si="260"/>
        <v>1</v>
      </c>
      <c r="E132" s="194"/>
      <c r="F132" s="194">
        <f t="shared" si="260"/>
        <v>1</v>
      </c>
      <c r="G132" s="194"/>
      <c r="H132" s="194">
        <f t="shared" si="261"/>
        <v>1</v>
      </c>
      <c r="I132" s="194"/>
      <c r="J132" s="194">
        <f t="shared" si="262"/>
        <v>1</v>
      </c>
      <c r="K132" s="194"/>
      <c r="L132" s="194">
        <f t="shared" si="263"/>
        <v>1</v>
      </c>
      <c r="M132" s="194"/>
      <c r="N132" s="194">
        <f t="shared" si="264"/>
        <v>1</v>
      </c>
      <c r="O132" s="194"/>
      <c r="P132" s="194">
        <f t="shared" si="265"/>
        <v>1</v>
      </c>
      <c r="Q132" s="194"/>
      <c r="R132" s="194">
        <f t="shared" si="266"/>
        <v>1</v>
      </c>
      <c r="S132" s="194"/>
      <c r="T132" s="194">
        <f t="shared" si="267"/>
        <v>1</v>
      </c>
      <c r="U132" s="194"/>
      <c r="V132" s="194">
        <f t="shared" si="268"/>
        <v>1</v>
      </c>
      <c r="W132" s="131"/>
    </row>
    <row r="133" spans="1:25" s="201" customFormat="1">
      <c r="A133" s="182" t="s">
        <v>109</v>
      </c>
      <c r="B133" s="200">
        <v>9</v>
      </c>
      <c r="C133" s="200">
        <f>SUM(C126:C132)</f>
        <v>0</v>
      </c>
      <c r="D133" s="200">
        <f t="shared" ref="D133:V133" si="269">SUM(D126:D132)</f>
        <v>7</v>
      </c>
      <c r="E133" s="200">
        <f t="shared" si="269"/>
        <v>0</v>
      </c>
      <c r="F133" s="200">
        <f t="shared" si="269"/>
        <v>7</v>
      </c>
      <c r="G133" s="200">
        <f t="shared" si="269"/>
        <v>0</v>
      </c>
      <c r="H133" s="200">
        <f t="shared" si="269"/>
        <v>7</v>
      </c>
      <c r="I133" s="200">
        <f t="shared" si="269"/>
        <v>0</v>
      </c>
      <c r="J133" s="200">
        <f t="shared" si="269"/>
        <v>7</v>
      </c>
      <c r="K133" s="200">
        <f t="shared" si="269"/>
        <v>0</v>
      </c>
      <c r="L133" s="200">
        <f t="shared" si="269"/>
        <v>7</v>
      </c>
      <c r="M133" s="200">
        <f t="shared" si="269"/>
        <v>0</v>
      </c>
      <c r="N133" s="200">
        <f t="shared" si="269"/>
        <v>7</v>
      </c>
      <c r="O133" s="200">
        <f t="shared" si="269"/>
        <v>0</v>
      </c>
      <c r="P133" s="200">
        <f t="shared" si="269"/>
        <v>7</v>
      </c>
      <c r="Q133" s="200">
        <f t="shared" si="269"/>
        <v>0</v>
      </c>
      <c r="R133" s="200">
        <f t="shared" si="269"/>
        <v>7</v>
      </c>
      <c r="S133" s="200">
        <f t="shared" si="269"/>
        <v>0</v>
      </c>
      <c r="T133" s="200">
        <f t="shared" si="269"/>
        <v>7</v>
      </c>
      <c r="U133" s="200">
        <f t="shared" si="269"/>
        <v>0</v>
      </c>
      <c r="V133" s="200">
        <f t="shared" si="269"/>
        <v>7</v>
      </c>
      <c r="W133" s="213"/>
    </row>
    <row r="134" spans="1:25">
      <c r="A134" s="450" t="s">
        <v>210</v>
      </c>
      <c r="B134" s="451"/>
      <c r="C134" s="444"/>
      <c r="D134" s="445"/>
      <c r="E134" s="445"/>
      <c r="F134" s="445"/>
      <c r="G134" s="445"/>
      <c r="H134" s="445"/>
      <c r="I134" s="445"/>
      <c r="J134" s="445"/>
      <c r="K134" s="445"/>
      <c r="L134" s="445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6"/>
      <c r="Y134" s="270"/>
    </row>
    <row r="135" spans="1:25">
      <c r="A135" s="131" t="s">
        <v>211</v>
      </c>
      <c r="B135" s="194">
        <v>4</v>
      </c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208"/>
      <c r="W135" s="131"/>
    </row>
    <row r="136" spans="1:25" s="201" customFormat="1">
      <c r="A136" s="182" t="s">
        <v>109</v>
      </c>
      <c r="B136" s="200">
        <v>4</v>
      </c>
      <c r="C136" s="200">
        <f>+C135</f>
        <v>0</v>
      </c>
      <c r="D136" s="200"/>
      <c r="E136" s="200">
        <f t="shared" ref="E136:U136" si="270">+E135</f>
        <v>0</v>
      </c>
      <c r="F136" s="200"/>
      <c r="G136" s="200">
        <f t="shared" si="270"/>
        <v>0</v>
      </c>
      <c r="H136" s="200"/>
      <c r="I136" s="200">
        <f t="shared" si="270"/>
        <v>0</v>
      </c>
      <c r="J136" s="200"/>
      <c r="K136" s="200">
        <f t="shared" si="270"/>
        <v>0</v>
      </c>
      <c r="L136" s="200"/>
      <c r="M136" s="200">
        <f t="shared" si="270"/>
        <v>0</v>
      </c>
      <c r="N136" s="200"/>
      <c r="O136" s="200">
        <f t="shared" si="270"/>
        <v>0</v>
      </c>
      <c r="P136" s="200"/>
      <c r="Q136" s="200">
        <f t="shared" si="270"/>
        <v>0</v>
      </c>
      <c r="R136" s="200"/>
      <c r="S136" s="200">
        <f t="shared" si="270"/>
        <v>0</v>
      </c>
      <c r="T136" s="200"/>
      <c r="U136" s="200">
        <f t="shared" si="270"/>
        <v>0</v>
      </c>
      <c r="V136" s="200"/>
      <c r="W136" s="200"/>
    </row>
    <row r="137" spans="1:25">
      <c r="A137" s="136" t="s">
        <v>212</v>
      </c>
      <c r="B137" s="189" t="s">
        <v>233</v>
      </c>
      <c r="C137" s="444"/>
      <c r="D137" s="445"/>
      <c r="E137" s="445"/>
      <c r="F137" s="445"/>
      <c r="G137" s="445"/>
      <c r="H137" s="445"/>
      <c r="I137" s="445"/>
      <c r="J137" s="445"/>
      <c r="K137" s="445"/>
      <c r="L137" s="445"/>
      <c r="M137" s="445"/>
      <c r="N137" s="445"/>
      <c r="O137" s="445"/>
      <c r="P137" s="445"/>
      <c r="Q137" s="445"/>
      <c r="R137" s="445"/>
      <c r="S137" s="445"/>
      <c r="T137" s="445"/>
      <c r="U137" s="445"/>
      <c r="V137" s="445"/>
      <c r="W137" s="446"/>
      <c r="Y137" s="270"/>
    </row>
    <row r="138" spans="1:25">
      <c r="A138" s="132" t="s">
        <v>213</v>
      </c>
      <c r="B138" s="185">
        <v>1</v>
      </c>
      <c r="C138" s="194"/>
      <c r="D138" s="194"/>
      <c r="E138" s="194"/>
      <c r="F138" s="194"/>
      <c r="G138" s="194"/>
      <c r="H138" s="194"/>
      <c r="I138" s="194"/>
      <c r="J138" s="194"/>
      <c r="K138" s="194"/>
      <c r="L138" s="194"/>
      <c r="M138" s="194"/>
      <c r="N138" s="194"/>
      <c r="O138" s="194"/>
      <c r="P138" s="194"/>
      <c r="Q138" s="194"/>
      <c r="R138" s="194"/>
      <c r="S138" s="194"/>
      <c r="T138" s="194"/>
      <c r="U138" s="194"/>
      <c r="V138" s="208"/>
      <c r="W138" s="131"/>
    </row>
    <row r="139" spans="1:25">
      <c r="A139" s="132" t="s">
        <v>214</v>
      </c>
      <c r="B139" s="185" t="s">
        <v>125</v>
      </c>
      <c r="C139" s="194"/>
      <c r="D139" s="194">
        <f>IF(C$137&lt;1,1,0)</f>
        <v>1</v>
      </c>
      <c r="E139" s="194"/>
      <c r="F139" s="194">
        <f>IF(E$137&lt;1,1,0)</f>
        <v>1</v>
      </c>
      <c r="G139" s="194"/>
      <c r="H139" s="194">
        <f>IF(G$137&lt;1,1,0)</f>
        <v>1</v>
      </c>
      <c r="I139" s="194"/>
      <c r="J139" s="194">
        <f>IF(I$137&lt;1,1,0)</f>
        <v>1</v>
      </c>
      <c r="K139" s="194"/>
      <c r="L139" s="194">
        <f>IF(K$137&lt;1,1,0)</f>
        <v>1</v>
      </c>
      <c r="M139" s="194"/>
      <c r="N139" s="194">
        <f>IF(M$137&lt;1,1,0)</f>
        <v>1</v>
      </c>
      <c r="O139" s="194"/>
      <c r="P139" s="194">
        <f>IF(O$137&lt;1,1,0)</f>
        <v>1</v>
      </c>
      <c r="Q139" s="194"/>
      <c r="R139" s="194">
        <f>IF(Q$137&lt;1,1,0)</f>
        <v>1</v>
      </c>
      <c r="S139" s="194"/>
      <c r="T139" s="194">
        <f>IF(S$137&lt;1,1,0)</f>
        <v>1</v>
      </c>
      <c r="U139" s="194"/>
      <c r="V139" s="194">
        <f>IF(U$137&lt;1,1,0)</f>
        <v>1</v>
      </c>
      <c r="W139" s="131"/>
    </row>
    <row r="140" spans="1:25">
      <c r="A140" s="132" t="s">
        <v>215</v>
      </c>
      <c r="B140" s="185" t="s">
        <v>216</v>
      </c>
      <c r="C140" s="194"/>
      <c r="D140" s="194">
        <f>IF(C$138&lt;1,1,0)</f>
        <v>1</v>
      </c>
      <c r="E140" s="194"/>
      <c r="F140" s="194">
        <f>IF(E$138&lt;1,1,0)</f>
        <v>1</v>
      </c>
      <c r="G140" s="194"/>
      <c r="H140" s="194">
        <f>IF(G$138&lt;1,1,0)</f>
        <v>1</v>
      </c>
      <c r="I140" s="194"/>
      <c r="J140" s="194">
        <f>IF(I$138&lt;1,1,0)</f>
        <v>1</v>
      </c>
      <c r="K140" s="194"/>
      <c r="L140" s="194">
        <f>IF(K$138&lt;1,1,0)</f>
        <v>1</v>
      </c>
      <c r="M140" s="194"/>
      <c r="N140" s="194">
        <f>IF(M$138&lt;1,1,0)</f>
        <v>1</v>
      </c>
      <c r="O140" s="194"/>
      <c r="P140" s="194">
        <f>IF(O$138&lt;1,1,0)</f>
        <v>1</v>
      </c>
      <c r="Q140" s="194"/>
      <c r="R140" s="194">
        <f>IF(Q$138&lt;1,1,0)</f>
        <v>1</v>
      </c>
      <c r="S140" s="194"/>
      <c r="T140" s="194">
        <f>IF(S$138&lt;1,1,0)</f>
        <v>1</v>
      </c>
      <c r="U140" s="194"/>
      <c r="V140" s="194">
        <f>IF(U$138&lt;1,1,0)</f>
        <v>1</v>
      </c>
      <c r="W140" s="131"/>
    </row>
    <row r="141" spans="1:25">
      <c r="A141" s="132" t="s">
        <v>217</v>
      </c>
      <c r="B141" s="185" t="s">
        <v>216</v>
      </c>
      <c r="C141" s="194"/>
      <c r="D141" s="194">
        <f>IF(C$139&lt;1,1,0)</f>
        <v>1</v>
      </c>
      <c r="E141" s="194"/>
      <c r="F141" s="194">
        <f>IF(E$139&lt;1,1,0)</f>
        <v>1</v>
      </c>
      <c r="G141" s="194"/>
      <c r="H141" s="194">
        <f>IF(G$139&lt;1,1,0)</f>
        <v>1</v>
      </c>
      <c r="I141" s="194"/>
      <c r="J141" s="194">
        <f>IF(I$139&lt;1,1,0)</f>
        <v>1</v>
      </c>
      <c r="K141" s="194"/>
      <c r="L141" s="194">
        <f>IF(K$139&lt;1,1,0)</f>
        <v>1</v>
      </c>
      <c r="M141" s="194"/>
      <c r="N141" s="194">
        <f>IF(M$139&lt;1,1,0)</f>
        <v>1</v>
      </c>
      <c r="O141" s="194"/>
      <c r="P141" s="194">
        <f>IF(O$139&lt;1,1,0)</f>
        <v>1</v>
      </c>
      <c r="Q141" s="194"/>
      <c r="R141" s="194">
        <f>IF(Q$139&lt;1,1,0)</f>
        <v>1</v>
      </c>
      <c r="S141" s="194"/>
      <c r="T141" s="194">
        <f>IF(S$139&lt;1,1,0)</f>
        <v>1</v>
      </c>
      <c r="U141" s="194"/>
      <c r="V141" s="194">
        <f>IF(U$139&lt;1,1,0)</f>
        <v>1</v>
      </c>
      <c r="W141" s="131"/>
    </row>
    <row r="142" spans="1:25" s="201" customFormat="1">
      <c r="A142" s="182" t="s">
        <v>109</v>
      </c>
      <c r="B142" s="200">
        <v>5</v>
      </c>
      <c r="C142" s="200">
        <f>+C138+C139+C140+C141</f>
        <v>0</v>
      </c>
      <c r="D142" s="200">
        <f t="shared" ref="D142:V142" si="271">+D138+D139+D140+D141</f>
        <v>3</v>
      </c>
      <c r="E142" s="200">
        <f t="shared" si="271"/>
        <v>0</v>
      </c>
      <c r="F142" s="200">
        <f t="shared" si="271"/>
        <v>3</v>
      </c>
      <c r="G142" s="200">
        <f t="shared" si="271"/>
        <v>0</v>
      </c>
      <c r="H142" s="200">
        <f t="shared" si="271"/>
        <v>3</v>
      </c>
      <c r="I142" s="200">
        <f t="shared" si="271"/>
        <v>0</v>
      </c>
      <c r="J142" s="200">
        <f t="shared" si="271"/>
        <v>3</v>
      </c>
      <c r="K142" s="200">
        <f t="shared" si="271"/>
        <v>0</v>
      </c>
      <c r="L142" s="200">
        <f t="shared" si="271"/>
        <v>3</v>
      </c>
      <c r="M142" s="200">
        <f t="shared" si="271"/>
        <v>0</v>
      </c>
      <c r="N142" s="200">
        <f t="shared" si="271"/>
        <v>3</v>
      </c>
      <c r="O142" s="200">
        <f t="shared" si="271"/>
        <v>0</v>
      </c>
      <c r="P142" s="200">
        <f t="shared" si="271"/>
        <v>3</v>
      </c>
      <c r="Q142" s="200">
        <f t="shared" si="271"/>
        <v>0</v>
      </c>
      <c r="R142" s="200">
        <f t="shared" si="271"/>
        <v>3</v>
      </c>
      <c r="S142" s="200">
        <f t="shared" si="271"/>
        <v>0</v>
      </c>
      <c r="T142" s="200">
        <f t="shared" si="271"/>
        <v>3</v>
      </c>
      <c r="U142" s="200">
        <f t="shared" si="271"/>
        <v>0</v>
      </c>
      <c r="V142" s="200">
        <f t="shared" si="271"/>
        <v>3</v>
      </c>
      <c r="W142" s="200"/>
    </row>
    <row r="143" spans="1:25">
      <c r="A143" s="458" t="s">
        <v>218</v>
      </c>
      <c r="B143" s="459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258"/>
      <c r="W143" s="137"/>
      <c r="Y143" s="270"/>
    </row>
    <row r="144" spans="1:25">
      <c r="A144" s="132" t="s">
        <v>219</v>
      </c>
      <c r="B144" s="185" t="s">
        <v>125</v>
      </c>
      <c r="C144" s="194"/>
      <c r="D144" s="194">
        <f>IF(C$142&lt;1,1,0)</f>
        <v>1</v>
      </c>
      <c r="E144" s="194"/>
      <c r="F144" s="194">
        <f>IF(E$142&lt;1,1,0)</f>
        <v>1</v>
      </c>
      <c r="G144" s="194"/>
      <c r="H144" s="194">
        <f>IF(G$142&lt;1,1,0)</f>
        <v>1</v>
      </c>
      <c r="I144" s="194"/>
      <c r="J144" s="194">
        <f>IF(I$142&lt;1,1,0)</f>
        <v>1</v>
      </c>
      <c r="K144" s="194"/>
      <c r="L144" s="194">
        <f>IF(K$142&lt;1,1,0)</f>
        <v>1</v>
      </c>
      <c r="M144" s="194"/>
      <c r="N144" s="194">
        <f>IF(M$142&lt;1,1,0)</f>
        <v>1</v>
      </c>
      <c r="O144" s="194"/>
      <c r="P144" s="194">
        <f>IF(O$142&lt;1,1,0)</f>
        <v>1</v>
      </c>
      <c r="Q144" s="194"/>
      <c r="R144" s="194">
        <f>IF(Q$142&lt;1,1,0)</f>
        <v>1</v>
      </c>
      <c r="S144" s="194"/>
      <c r="T144" s="194">
        <f>IF(S$142&lt;1,1,0)</f>
        <v>1</v>
      </c>
      <c r="U144" s="194"/>
      <c r="V144" s="194">
        <f>IF(U$142&lt;1,1,0)</f>
        <v>1</v>
      </c>
      <c r="W144" s="131"/>
    </row>
    <row r="145" spans="1:25" s="201" customFormat="1">
      <c r="A145" s="182" t="s">
        <v>109</v>
      </c>
      <c r="B145" s="200">
        <v>2</v>
      </c>
      <c r="C145" s="200">
        <f>+C144</f>
        <v>0</v>
      </c>
      <c r="D145" s="200">
        <f t="shared" ref="D145:V145" si="272">+D144</f>
        <v>1</v>
      </c>
      <c r="E145" s="200">
        <f t="shared" si="272"/>
        <v>0</v>
      </c>
      <c r="F145" s="200">
        <f t="shared" si="272"/>
        <v>1</v>
      </c>
      <c r="G145" s="200">
        <f t="shared" si="272"/>
        <v>0</v>
      </c>
      <c r="H145" s="200">
        <f t="shared" si="272"/>
        <v>1</v>
      </c>
      <c r="I145" s="200">
        <f t="shared" si="272"/>
        <v>0</v>
      </c>
      <c r="J145" s="200">
        <f t="shared" si="272"/>
        <v>1</v>
      </c>
      <c r="K145" s="200">
        <f t="shared" si="272"/>
        <v>0</v>
      </c>
      <c r="L145" s="200">
        <f t="shared" si="272"/>
        <v>1</v>
      </c>
      <c r="M145" s="200">
        <f t="shared" si="272"/>
        <v>0</v>
      </c>
      <c r="N145" s="200">
        <f t="shared" si="272"/>
        <v>1</v>
      </c>
      <c r="O145" s="200">
        <f t="shared" si="272"/>
        <v>0</v>
      </c>
      <c r="P145" s="200">
        <f t="shared" si="272"/>
        <v>1</v>
      </c>
      <c r="Q145" s="200">
        <f t="shared" si="272"/>
        <v>0</v>
      </c>
      <c r="R145" s="200">
        <f t="shared" si="272"/>
        <v>1</v>
      </c>
      <c r="S145" s="200">
        <f t="shared" si="272"/>
        <v>0</v>
      </c>
      <c r="T145" s="200">
        <f t="shared" si="272"/>
        <v>1</v>
      </c>
      <c r="U145" s="200">
        <f t="shared" si="272"/>
        <v>0</v>
      </c>
      <c r="V145" s="200">
        <f t="shared" si="272"/>
        <v>1</v>
      </c>
      <c r="W145" s="213"/>
    </row>
    <row r="146" spans="1:25">
      <c r="A146" s="274" t="s">
        <v>220</v>
      </c>
      <c r="B146" s="281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258"/>
      <c r="W146" s="137"/>
      <c r="Y146" s="270"/>
    </row>
    <row r="147" spans="1:25">
      <c r="A147" s="131" t="s">
        <v>221</v>
      </c>
      <c r="B147" s="194" t="s">
        <v>125</v>
      </c>
      <c r="C147" s="194"/>
      <c r="D147" s="194">
        <f>IF(C$145&lt;1,1,0)</f>
        <v>1</v>
      </c>
      <c r="E147" s="194"/>
      <c r="F147" s="194">
        <f t="shared" ref="F147" si="273">IF(E$145&lt;1,1,0)</f>
        <v>1</v>
      </c>
      <c r="G147" s="194"/>
      <c r="H147" s="194">
        <f t="shared" ref="H147" si="274">IF(G$145&lt;1,1,0)</f>
        <v>1</v>
      </c>
      <c r="I147" s="194"/>
      <c r="J147" s="194">
        <f t="shared" ref="J147" si="275">IF(I$145&lt;1,1,0)</f>
        <v>1</v>
      </c>
      <c r="K147" s="194"/>
      <c r="L147" s="194">
        <f t="shared" ref="L147" si="276">IF(K$145&lt;1,1,0)</f>
        <v>1</v>
      </c>
      <c r="M147" s="194"/>
      <c r="N147" s="194">
        <f t="shared" ref="N147" si="277">IF(M$145&lt;1,1,0)</f>
        <v>1</v>
      </c>
      <c r="O147" s="194"/>
      <c r="P147" s="194">
        <f t="shared" ref="P147" si="278">IF(O$145&lt;1,1,0)</f>
        <v>1</v>
      </c>
      <c r="Q147" s="194"/>
      <c r="R147" s="194">
        <f t="shared" ref="R147" si="279">IF(Q$145&lt;1,1,0)</f>
        <v>1</v>
      </c>
      <c r="S147" s="194"/>
      <c r="T147" s="194">
        <f t="shared" ref="T147" si="280">IF(S$145&lt;1,1,0)</f>
        <v>1</v>
      </c>
      <c r="U147" s="194"/>
      <c r="V147" s="194">
        <f t="shared" ref="V147" si="281">IF(U$145&lt;1,1,0)</f>
        <v>1</v>
      </c>
      <c r="W147" s="131"/>
    </row>
    <row r="148" spans="1:25" s="201" customFormat="1">
      <c r="A148" s="182" t="s">
        <v>109</v>
      </c>
      <c r="B148" s="200">
        <v>2</v>
      </c>
      <c r="C148" s="200">
        <f>+C147</f>
        <v>0</v>
      </c>
      <c r="D148" s="200">
        <f t="shared" ref="D148:V148" si="282">+D147</f>
        <v>1</v>
      </c>
      <c r="E148" s="200">
        <f t="shared" si="282"/>
        <v>0</v>
      </c>
      <c r="F148" s="200">
        <f t="shared" si="282"/>
        <v>1</v>
      </c>
      <c r="G148" s="200">
        <f t="shared" si="282"/>
        <v>0</v>
      </c>
      <c r="H148" s="200">
        <f t="shared" si="282"/>
        <v>1</v>
      </c>
      <c r="I148" s="200">
        <f t="shared" si="282"/>
        <v>0</v>
      </c>
      <c r="J148" s="200">
        <f t="shared" si="282"/>
        <v>1</v>
      </c>
      <c r="K148" s="200">
        <f t="shared" si="282"/>
        <v>0</v>
      </c>
      <c r="L148" s="200">
        <f t="shared" si="282"/>
        <v>1</v>
      </c>
      <c r="M148" s="200">
        <f t="shared" si="282"/>
        <v>0</v>
      </c>
      <c r="N148" s="200">
        <f t="shared" si="282"/>
        <v>1</v>
      </c>
      <c r="O148" s="200">
        <f t="shared" si="282"/>
        <v>0</v>
      </c>
      <c r="P148" s="200">
        <f t="shared" si="282"/>
        <v>1</v>
      </c>
      <c r="Q148" s="200">
        <f t="shared" si="282"/>
        <v>0</v>
      </c>
      <c r="R148" s="200">
        <f t="shared" si="282"/>
        <v>1</v>
      </c>
      <c r="S148" s="200">
        <f t="shared" si="282"/>
        <v>0</v>
      </c>
      <c r="T148" s="200">
        <f t="shared" si="282"/>
        <v>1</v>
      </c>
      <c r="U148" s="200">
        <f t="shared" si="282"/>
        <v>0</v>
      </c>
      <c r="V148" s="200">
        <f t="shared" si="282"/>
        <v>1</v>
      </c>
      <c r="W148" s="213"/>
    </row>
    <row r="149" spans="1:25">
      <c r="A149" s="276" t="s">
        <v>222</v>
      </c>
      <c r="B149" s="282"/>
      <c r="C149" s="444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445"/>
      <c r="P149" s="445"/>
      <c r="Q149" s="445"/>
      <c r="R149" s="445"/>
      <c r="S149" s="445"/>
      <c r="T149" s="445"/>
      <c r="U149" s="445"/>
      <c r="V149" s="445"/>
      <c r="W149" s="446"/>
    </row>
    <row r="150" spans="1:25" ht="24">
      <c r="A150" s="283" t="s">
        <v>223</v>
      </c>
      <c r="B150" s="194" t="s">
        <v>216</v>
      </c>
      <c r="C150" s="194"/>
      <c r="D150" s="194">
        <f>IF(C$148&lt;1,1,0)</f>
        <v>1</v>
      </c>
      <c r="E150" s="194"/>
      <c r="F150" s="194">
        <f t="shared" ref="F150" si="283">IF(E$148&lt;1,1,0)</f>
        <v>1</v>
      </c>
      <c r="G150" s="194"/>
      <c r="H150" s="194">
        <f t="shared" ref="H150" si="284">IF(G$148&lt;1,1,0)</f>
        <v>1</v>
      </c>
      <c r="I150" s="194"/>
      <c r="J150" s="194">
        <f t="shared" ref="J150" si="285">IF(I$148&lt;1,1,0)</f>
        <v>1</v>
      </c>
      <c r="K150" s="194"/>
      <c r="L150" s="194">
        <f t="shared" ref="L150" si="286">IF(K$148&lt;1,1,0)</f>
        <v>1</v>
      </c>
      <c r="M150" s="194"/>
      <c r="N150" s="194">
        <f t="shared" ref="N150" si="287">IF(M$148&lt;1,1,0)</f>
        <v>1</v>
      </c>
      <c r="O150" s="194"/>
      <c r="P150" s="194">
        <f t="shared" ref="P150" si="288">IF(O$148&lt;1,1,0)</f>
        <v>1</v>
      </c>
      <c r="Q150" s="194"/>
      <c r="R150" s="194">
        <f t="shared" ref="R150" si="289">IF(Q$148&lt;1,1,0)</f>
        <v>1</v>
      </c>
      <c r="S150" s="194"/>
      <c r="T150" s="194">
        <f t="shared" ref="T150" si="290">IF(S$148&lt;1,1,0)</f>
        <v>1</v>
      </c>
      <c r="U150" s="194"/>
      <c r="V150" s="194">
        <f t="shared" ref="V150" si="291">IF(U$148&lt;1,1,0)</f>
        <v>1</v>
      </c>
      <c r="W150" s="131"/>
    </row>
    <row r="151" spans="1:25" s="201" customFormat="1" ht="13" thickBot="1">
      <c r="A151" s="182" t="s">
        <v>109</v>
      </c>
      <c r="B151" s="200">
        <v>1</v>
      </c>
      <c r="C151" s="200">
        <f>+C150</f>
        <v>0</v>
      </c>
      <c r="D151" s="200">
        <f t="shared" ref="D151:V151" si="292">+D150</f>
        <v>1</v>
      </c>
      <c r="E151" s="200">
        <f t="shared" si="292"/>
        <v>0</v>
      </c>
      <c r="F151" s="200">
        <f t="shared" si="292"/>
        <v>1</v>
      </c>
      <c r="G151" s="200">
        <f t="shared" si="292"/>
        <v>0</v>
      </c>
      <c r="H151" s="200">
        <f t="shared" si="292"/>
        <v>1</v>
      </c>
      <c r="I151" s="200">
        <f t="shared" si="292"/>
        <v>0</v>
      </c>
      <c r="J151" s="200">
        <f t="shared" si="292"/>
        <v>1</v>
      </c>
      <c r="K151" s="200">
        <f t="shared" si="292"/>
        <v>0</v>
      </c>
      <c r="L151" s="200">
        <f t="shared" si="292"/>
        <v>1</v>
      </c>
      <c r="M151" s="200">
        <f t="shared" si="292"/>
        <v>0</v>
      </c>
      <c r="N151" s="200">
        <f t="shared" si="292"/>
        <v>1</v>
      </c>
      <c r="O151" s="200">
        <f t="shared" si="292"/>
        <v>0</v>
      </c>
      <c r="P151" s="200">
        <f t="shared" si="292"/>
        <v>1</v>
      </c>
      <c r="Q151" s="200">
        <f t="shared" si="292"/>
        <v>0</v>
      </c>
      <c r="R151" s="200">
        <f t="shared" si="292"/>
        <v>1</v>
      </c>
      <c r="S151" s="200">
        <f t="shared" si="292"/>
        <v>0</v>
      </c>
      <c r="T151" s="200">
        <f t="shared" si="292"/>
        <v>1</v>
      </c>
      <c r="U151" s="200">
        <f t="shared" si="292"/>
        <v>0</v>
      </c>
      <c r="V151" s="200">
        <f t="shared" si="292"/>
        <v>1</v>
      </c>
      <c r="W151" s="213"/>
    </row>
    <row r="152" spans="1:25" ht="19">
      <c r="C152" s="134" t="s">
        <v>99</v>
      </c>
      <c r="D152" s="134"/>
      <c r="E152" s="134" t="s">
        <v>100</v>
      </c>
      <c r="F152" s="134"/>
      <c r="G152" s="134" t="s">
        <v>101</v>
      </c>
      <c r="H152" s="134"/>
      <c r="I152" s="134" t="s">
        <v>102</v>
      </c>
      <c r="J152" s="134"/>
      <c r="K152" s="134" t="s">
        <v>103</v>
      </c>
      <c r="L152" s="134"/>
      <c r="M152" s="134" t="s">
        <v>104</v>
      </c>
      <c r="N152" s="134"/>
      <c r="O152" s="134" t="s">
        <v>105</v>
      </c>
      <c r="P152" s="134"/>
      <c r="Q152" s="134" t="s">
        <v>106</v>
      </c>
      <c r="R152" s="134"/>
      <c r="S152" s="134" t="s">
        <v>107</v>
      </c>
      <c r="T152" s="134"/>
      <c r="U152" s="134" t="s">
        <v>108</v>
      </c>
      <c r="V152" s="134"/>
    </row>
    <row r="153" spans="1:25" hidden="1">
      <c r="A153" s="198"/>
      <c r="B153" s="199">
        <f>+B$24+B$33+B$41+B$50+B$58+B$75+B$81+B$89+B$97+B$109+B$115+B$123+B$133+B$136+B$142+B$145+B$148+B$151</f>
        <v>121</v>
      </c>
      <c r="C153" s="199">
        <f>+C$24+C$33+C$41+C$50+C$58+C$75+C$81+C$89+C$97+C$109+C$115+C$123+C$133+C$136+C$142+C$145+C$148+C$151</f>
        <v>0</v>
      </c>
      <c r="D153" s="199">
        <f t="shared" ref="D153:V153" si="293">+D$24+D$33+D$41+D$50+D$58+D$75+D$81+D$89+D$97+D$109+D$115+D$123+D$133+D$136+D$142+D$145+D$148+D$151</f>
        <v>79</v>
      </c>
      <c r="E153" s="199">
        <f t="shared" si="293"/>
        <v>0</v>
      </c>
      <c r="F153" s="199">
        <f t="shared" si="293"/>
        <v>79</v>
      </c>
      <c r="G153" s="199">
        <f t="shared" si="293"/>
        <v>0</v>
      </c>
      <c r="H153" s="199">
        <f t="shared" si="293"/>
        <v>79</v>
      </c>
      <c r="I153" s="199">
        <f t="shared" si="293"/>
        <v>0</v>
      </c>
      <c r="J153" s="199">
        <f t="shared" si="293"/>
        <v>79</v>
      </c>
      <c r="K153" s="199">
        <f t="shared" si="293"/>
        <v>0</v>
      </c>
      <c r="L153" s="199">
        <f t="shared" si="293"/>
        <v>79</v>
      </c>
      <c r="M153" s="199">
        <f t="shared" si="293"/>
        <v>0</v>
      </c>
      <c r="N153" s="199">
        <f t="shared" si="293"/>
        <v>79</v>
      </c>
      <c r="O153" s="199">
        <f t="shared" si="293"/>
        <v>0</v>
      </c>
      <c r="P153" s="199">
        <f t="shared" si="293"/>
        <v>79</v>
      </c>
      <c r="Q153" s="199">
        <f t="shared" si="293"/>
        <v>0</v>
      </c>
      <c r="R153" s="199">
        <f t="shared" si="293"/>
        <v>79</v>
      </c>
      <c r="S153" s="199">
        <f t="shared" si="293"/>
        <v>0</v>
      </c>
      <c r="T153" s="199">
        <f t="shared" si="293"/>
        <v>79</v>
      </c>
      <c r="U153" s="199">
        <f t="shared" si="293"/>
        <v>0</v>
      </c>
      <c r="V153" s="199">
        <f t="shared" si="293"/>
        <v>79</v>
      </c>
    </row>
    <row r="154" spans="1:25" hidden="1">
      <c r="A154" s="198"/>
      <c r="B154" s="199"/>
      <c r="C154" s="199">
        <f>IF(C$153/$B$153&lt;0.6,1,0)</f>
        <v>1</v>
      </c>
      <c r="D154" s="199">
        <f>IF($D153&gt;0,1,0)</f>
        <v>1</v>
      </c>
      <c r="E154" s="199">
        <f t="shared" ref="E154" si="294">IF(E$153/$B$153&lt;0.6,1,0)</f>
        <v>1</v>
      </c>
      <c r="F154" s="199">
        <f t="shared" ref="F154" si="295">IF($D153&gt;0,1,0)</f>
        <v>1</v>
      </c>
      <c r="G154" s="199">
        <f t="shared" ref="G154" si="296">IF(G$153/$B$153&lt;0.6,1,0)</f>
        <v>1</v>
      </c>
      <c r="H154" s="199">
        <f t="shared" ref="H154" si="297">IF($D153&gt;0,1,0)</f>
        <v>1</v>
      </c>
      <c r="I154" s="199">
        <f t="shared" ref="I154" si="298">IF(I$153/$B$153&lt;0.6,1,0)</f>
        <v>1</v>
      </c>
      <c r="J154" s="199">
        <f t="shared" ref="J154" si="299">IF($D153&gt;0,1,0)</f>
        <v>1</v>
      </c>
      <c r="K154" s="199">
        <f t="shared" ref="K154" si="300">IF(K$153/$B$153&lt;0.6,1,0)</f>
        <v>1</v>
      </c>
      <c r="L154" s="199">
        <f t="shared" ref="L154" si="301">IF($D153&gt;0,1,0)</f>
        <v>1</v>
      </c>
      <c r="M154" s="199">
        <f t="shared" ref="M154" si="302">IF(M$153/$B$153&lt;0.6,1,0)</f>
        <v>1</v>
      </c>
      <c r="N154" s="199">
        <f t="shared" ref="N154" si="303">IF($D153&gt;0,1,0)</f>
        <v>1</v>
      </c>
      <c r="O154" s="199">
        <f t="shared" ref="O154" si="304">IF(O$153/$B$153&lt;0.6,1,0)</f>
        <v>1</v>
      </c>
      <c r="P154" s="199">
        <f t="shared" ref="P154" si="305">IF($D153&gt;0,1,0)</f>
        <v>1</v>
      </c>
      <c r="Q154" s="199">
        <f t="shared" ref="Q154" si="306">IF(Q$153/$B$153&lt;0.6,1,0)</f>
        <v>1</v>
      </c>
      <c r="R154" s="199">
        <f t="shared" ref="R154" si="307">IF($D153&gt;0,1,0)</f>
        <v>1</v>
      </c>
      <c r="S154" s="199">
        <f t="shared" ref="S154" si="308">IF(S$153/$B$153&lt;0.6,1,0)</f>
        <v>1</v>
      </c>
      <c r="T154" s="199">
        <f t="shared" ref="T154" si="309">IF($D153&gt;0,1,0)</f>
        <v>1</v>
      </c>
      <c r="U154" s="199">
        <f t="shared" ref="U154" si="310">IF(U$153/$B$153&lt;0.6,1,0)</f>
        <v>1</v>
      </c>
      <c r="V154" s="199">
        <f t="shared" ref="V154" si="311">IF($D153&gt;0,1,0)</f>
        <v>1</v>
      </c>
    </row>
    <row r="155" spans="1:25" s="201" customFormat="1">
      <c r="A155" s="182" t="s">
        <v>344</v>
      </c>
      <c r="B155" s="200">
        <f>+B$153</f>
        <v>121</v>
      </c>
      <c r="C155" s="200">
        <f t="shared" ref="C155:V155" si="312">+C$153</f>
        <v>0</v>
      </c>
      <c r="D155" s="200">
        <f t="shared" si="312"/>
        <v>79</v>
      </c>
      <c r="E155" s="200">
        <f t="shared" si="312"/>
        <v>0</v>
      </c>
      <c r="F155" s="200">
        <f t="shared" si="312"/>
        <v>79</v>
      </c>
      <c r="G155" s="200">
        <f t="shared" si="312"/>
        <v>0</v>
      </c>
      <c r="H155" s="200">
        <f t="shared" si="312"/>
        <v>79</v>
      </c>
      <c r="I155" s="200">
        <f t="shared" si="312"/>
        <v>0</v>
      </c>
      <c r="J155" s="200">
        <f t="shared" si="312"/>
        <v>79</v>
      </c>
      <c r="K155" s="200">
        <f t="shared" si="312"/>
        <v>0</v>
      </c>
      <c r="L155" s="200">
        <f t="shared" si="312"/>
        <v>79</v>
      </c>
      <c r="M155" s="200">
        <f t="shared" si="312"/>
        <v>0</v>
      </c>
      <c r="N155" s="200">
        <f t="shared" si="312"/>
        <v>79</v>
      </c>
      <c r="O155" s="200">
        <f t="shared" si="312"/>
        <v>0</v>
      </c>
      <c r="P155" s="200">
        <f t="shared" si="312"/>
        <v>79</v>
      </c>
      <c r="Q155" s="200">
        <f t="shared" si="312"/>
        <v>0</v>
      </c>
      <c r="R155" s="200">
        <f t="shared" si="312"/>
        <v>79</v>
      </c>
      <c r="S155" s="200">
        <f t="shared" si="312"/>
        <v>0</v>
      </c>
      <c r="T155" s="200">
        <f t="shared" si="312"/>
        <v>79</v>
      </c>
      <c r="U155" s="200">
        <f t="shared" si="312"/>
        <v>0</v>
      </c>
      <c r="V155" s="200">
        <f t="shared" si="312"/>
        <v>79</v>
      </c>
      <c r="W155" s="359"/>
    </row>
    <row r="156" spans="1:25">
      <c r="A156" s="198"/>
      <c r="B156" s="70"/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199"/>
      <c r="R156" s="199"/>
      <c r="S156" s="199"/>
      <c r="T156" s="199"/>
      <c r="U156" s="199"/>
      <c r="V156" s="199"/>
    </row>
    <row r="157" spans="1:25">
      <c r="A157" s="198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</row>
    <row r="158" spans="1:25">
      <c r="A158" s="198"/>
      <c r="B158" s="70"/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</row>
    <row r="159" spans="1:25">
      <c r="A159" s="284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</row>
    <row r="160" spans="1:25">
      <c r="A160" s="198"/>
      <c r="B160" s="70"/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</row>
    <row r="161" spans="1:22">
      <c r="A161" s="198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</row>
    <row r="162" spans="1:22">
      <c r="A162" s="198"/>
      <c r="B162" s="70"/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</row>
    <row r="163" spans="1:22">
      <c r="A163" s="198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</row>
    <row r="164" spans="1:22">
      <c r="C164" s="199"/>
      <c r="D164" s="199"/>
      <c r="E164" s="199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</row>
  </sheetData>
  <mergeCells count="20">
    <mergeCell ref="C90:W90"/>
    <mergeCell ref="C25:W25"/>
    <mergeCell ref="C27:W27"/>
    <mergeCell ref="C34:W34"/>
    <mergeCell ref="C42:W42"/>
    <mergeCell ref="C46:W46"/>
    <mergeCell ref="C51:W51"/>
    <mergeCell ref="C59:W59"/>
    <mergeCell ref="C62:W62"/>
    <mergeCell ref="C78:W78"/>
    <mergeCell ref="C82:W82"/>
    <mergeCell ref="B83:W83"/>
    <mergeCell ref="C91:W91"/>
    <mergeCell ref="A143:B143"/>
    <mergeCell ref="C149:W149"/>
    <mergeCell ref="C117:W117"/>
    <mergeCell ref="C125:W125"/>
    <mergeCell ref="A134:B134"/>
    <mergeCell ref="C134:W134"/>
    <mergeCell ref="C137:W137"/>
  </mergeCells>
  <conditionalFormatting sqref="E5:E13">
    <cfRule type="cellIs" dxfId="626" priority="383" operator="equal">
      <formula>"Failure report required"</formula>
    </cfRule>
    <cfRule type="cellIs" dxfId="625" priority="385" operator="equal">
      <formula>"FAIL"</formula>
    </cfRule>
  </conditionalFormatting>
  <conditionalFormatting sqref="E5:F13 C5:C13">
    <cfRule type="cellIs" dxfId="624" priority="384" operator="equal">
      <formula>"Learner nsme and number"</formula>
    </cfRule>
  </conditionalFormatting>
  <conditionalFormatting sqref="C88">
    <cfRule type="cellIs" dxfId="623" priority="379" operator="lessThan">
      <formula>2</formula>
    </cfRule>
  </conditionalFormatting>
  <conditionalFormatting sqref="C19 E19 G19 I19 K19 M19 O19 Q19 S19 U19">
    <cfRule type="cellIs" dxfId="622" priority="372" operator="lessThan">
      <formula>1</formula>
    </cfRule>
  </conditionalFormatting>
  <conditionalFormatting sqref="I4">
    <cfRule type="cellIs" dxfId="621" priority="369" operator="equal">
      <formula>"Failure report required"</formula>
    </cfRule>
    <cfRule type="cellIs" dxfId="620" priority="371" operator="equal">
      <formula>"FAIL"</formula>
    </cfRule>
  </conditionalFormatting>
  <conditionalFormatting sqref="H4:I4">
    <cfRule type="cellIs" dxfId="619" priority="370" operator="equal">
      <formula>"Learner nsme and number"</formula>
    </cfRule>
  </conditionalFormatting>
  <conditionalFormatting sqref="G5:G13">
    <cfRule type="cellIs" dxfId="618" priority="368" operator="equal">
      <formula>"FAIL"</formula>
    </cfRule>
  </conditionalFormatting>
  <conditionalFormatting sqref="J4">
    <cfRule type="cellIs" dxfId="617" priority="367" operator="equal">
      <formula>"Learner nsme and number"</formula>
    </cfRule>
  </conditionalFormatting>
  <conditionalFormatting sqref="I5:I13">
    <cfRule type="cellIs" dxfId="616" priority="364" operator="equal">
      <formula>"Failure report required"</formula>
    </cfRule>
    <cfRule type="cellIs" dxfId="615" priority="366" operator="equal">
      <formula>"FAIL"</formula>
    </cfRule>
  </conditionalFormatting>
  <conditionalFormatting sqref="I5:I13">
    <cfRule type="cellIs" dxfId="614" priority="365" operator="equal">
      <formula>"Learner nsme and number"</formula>
    </cfRule>
  </conditionalFormatting>
  <conditionalFormatting sqref="J5:J13">
    <cfRule type="cellIs" dxfId="613" priority="363" operator="equal">
      <formula>"Learner nsme and number"</formula>
    </cfRule>
  </conditionalFormatting>
  <conditionalFormatting sqref="H5:H13">
    <cfRule type="cellIs" dxfId="612" priority="362" operator="equal">
      <formula>"Learner nsme and number"</formula>
    </cfRule>
  </conditionalFormatting>
  <conditionalFormatting sqref="C79 E79 G79 I79 K79 M79 O79 Q79 S79">
    <cfRule type="cellIs" dxfId="611" priority="346" operator="lessThan">
      <formula>1</formula>
    </cfRule>
  </conditionalFormatting>
  <conditionalFormatting sqref="C84:C88">
    <cfRule type="cellIs" dxfId="610" priority="343" operator="lessThan">
      <formula>1</formula>
    </cfRule>
  </conditionalFormatting>
  <conditionalFormatting sqref="D84:D88">
    <cfRule type="cellIs" dxfId="609" priority="342" operator="lessThan">
      <formula>1</formula>
    </cfRule>
  </conditionalFormatting>
  <conditionalFormatting sqref="E4">
    <cfRule type="cellIs" dxfId="608" priority="319" operator="equal">
      <formula>"Failure report required"</formula>
    </cfRule>
    <cfRule type="cellIs" dxfId="607" priority="321" operator="equal">
      <formula>"FAIL"</formula>
    </cfRule>
  </conditionalFormatting>
  <conditionalFormatting sqref="E4:F4">
    <cfRule type="cellIs" dxfId="606" priority="320" operator="equal">
      <formula>"Learner nsme and number"</formula>
    </cfRule>
  </conditionalFormatting>
  <conditionalFormatting sqref="G4">
    <cfRule type="cellIs" dxfId="605" priority="318" operator="equal">
      <formula>"FAIL"</formula>
    </cfRule>
  </conditionalFormatting>
  <conditionalFormatting sqref="C4">
    <cfRule type="cellIs" dxfId="604" priority="291" operator="equal">
      <formula>"Learner nsme and number"</formula>
    </cfRule>
  </conditionalFormatting>
  <conditionalFormatting sqref="D92:D96">
    <cfRule type="cellIs" dxfId="603" priority="272" operator="lessThan">
      <formula>1</formula>
    </cfRule>
  </conditionalFormatting>
  <conditionalFormatting sqref="C101:C103 E101:E103 G101:G103 I101:I103 K101:K103 M101:M103 O101:O103">
    <cfRule type="cellIs" dxfId="602" priority="223" operator="lessThan">
      <formula>2</formula>
    </cfRule>
  </conditionalFormatting>
  <conditionalFormatting sqref="D101">
    <cfRule type="cellIs" dxfId="601" priority="222" operator="lessThan">
      <formula>1</formula>
    </cfRule>
  </conditionalFormatting>
  <conditionalFormatting sqref="F101">
    <cfRule type="cellIs" dxfId="600" priority="221" operator="lessThan">
      <formula>1</formula>
    </cfRule>
  </conditionalFormatting>
  <conditionalFormatting sqref="H101">
    <cfRule type="cellIs" dxfId="599" priority="220" operator="lessThan">
      <formula>1</formula>
    </cfRule>
  </conditionalFormatting>
  <conditionalFormatting sqref="J101">
    <cfRule type="cellIs" dxfId="598" priority="219" operator="lessThan">
      <formula>1</formula>
    </cfRule>
  </conditionalFormatting>
  <conditionalFormatting sqref="L101">
    <cfRule type="cellIs" dxfId="597" priority="218" operator="lessThan">
      <formula>1</formula>
    </cfRule>
  </conditionalFormatting>
  <conditionalFormatting sqref="N101">
    <cfRule type="cellIs" dxfId="596" priority="217" operator="lessThan">
      <formula>1</formula>
    </cfRule>
  </conditionalFormatting>
  <conditionalFormatting sqref="P101">
    <cfRule type="cellIs" dxfId="595" priority="216" operator="lessThan">
      <formula>1</formula>
    </cfRule>
  </conditionalFormatting>
  <conditionalFormatting sqref="R101">
    <cfRule type="cellIs" dxfId="594" priority="215" operator="lessThan">
      <formula>1</formula>
    </cfRule>
  </conditionalFormatting>
  <conditionalFormatting sqref="T101">
    <cfRule type="cellIs" dxfId="593" priority="214" operator="lessThan">
      <formula>1</formula>
    </cfRule>
  </conditionalFormatting>
  <conditionalFormatting sqref="C22 E22 G22 I22 K22 M22 O22 Q22 S22 U22">
    <cfRule type="cellIs" dxfId="592" priority="176" operator="lessThan">
      <formula>4</formula>
    </cfRule>
  </conditionalFormatting>
  <conditionalFormatting sqref="C26 E26 G26 I26 K26 M26 O26 Q26 S26 U26">
    <cfRule type="cellIs" dxfId="591" priority="175" operator="lessThan">
      <formula>1</formula>
    </cfRule>
  </conditionalFormatting>
  <conditionalFormatting sqref="C28 E28 G28 I28 K28 M28 O28 Q28 S28 U28">
    <cfRule type="cellIs" dxfId="590" priority="174" operator="lessThan">
      <formula>1</formula>
    </cfRule>
  </conditionalFormatting>
  <conditionalFormatting sqref="C29 E29 G29 I29 K29 M29 O29 Q29 S29 U29">
    <cfRule type="cellIs" dxfId="589" priority="173" operator="lessThan">
      <formula>1</formula>
    </cfRule>
  </conditionalFormatting>
  <conditionalFormatting sqref="C30:C31 E30:E31 G30:G31 I30:I31 K30:K31 M30:M31 O30:O31 Q30:Q31 S30:S31 U30:U31">
    <cfRule type="cellIs" dxfId="588" priority="172" operator="lessThan">
      <formula>1</formula>
    </cfRule>
  </conditionalFormatting>
  <conditionalFormatting sqref="C32 E32 G32 I32 K32 M32 O32 Q32 S32 U32">
    <cfRule type="cellIs" dxfId="587" priority="171" operator="lessThan">
      <formula>1</formula>
    </cfRule>
  </conditionalFormatting>
  <conditionalFormatting sqref="C35 E35 G35 I35 K35 M35 O35 Q35 S35 U35">
    <cfRule type="cellIs" dxfId="586" priority="170" operator="lessThan">
      <formula>1</formula>
    </cfRule>
  </conditionalFormatting>
  <conditionalFormatting sqref="C36 E36 G36 I36 K36 M36 O36 Q36 S36 U36">
    <cfRule type="cellIs" dxfId="585" priority="169" operator="lessThan">
      <formula>1</formula>
    </cfRule>
  </conditionalFormatting>
  <conditionalFormatting sqref="C37 E37 G37 I37 K37 M37 O37 Q37 S37 U37">
    <cfRule type="cellIs" dxfId="584" priority="168" operator="lessThan">
      <formula>1</formula>
    </cfRule>
  </conditionalFormatting>
  <conditionalFormatting sqref="C38 E38 G38 I38 K38 M38 O38 Q38 S38 U38">
    <cfRule type="cellIs" dxfId="583" priority="167" operator="lessThan">
      <formula>1</formula>
    </cfRule>
  </conditionalFormatting>
  <conditionalFormatting sqref="C39 E39 G39 I39 K39 M39 O39 Q39 S39 U39">
    <cfRule type="cellIs" dxfId="582" priority="166" operator="lessThan">
      <formula>1</formula>
    </cfRule>
  </conditionalFormatting>
  <conditionalFormatting sqref="C40 E40 G40 I40 K40 M40 O40 Q40 S40 U40">
    <cfRule type="cellIs" dxfId="581" priority="165" operator="lessThan">
      <formula>1</formula>
    </cfRule>
  </conditionalFormatting>
  <conditionalFormatting sqref="C57 E57 G57 I57 K57 M57 O57 Q57 S57 U57">
    <cfRule type="cellIs" dxfId="580" priority="164" operator="lessThan">
      <formula>2</formula>
    </cfRule>
  </conditionalFormatting>
  <conditionalFormatting sqref="C60:C61 C63:C74">
    <cfRule type="expression" dxfId="579" priority="163">
      <formula>$C$75&lt;8</formula>
    </cfRule>
  </conditionalFormatting>
  <conditionalFormatting sqref="E60:E61 E63:E74">
    <cfRule type="expression" dxfId="578" priority="162">
      <formula>$E$75&lt;8</formula>
    </cfRule>
  </conditionalFormatting>
  <conditionalFormatting sqref="G60:G61 G63:G74">
    <cfRule type="expression" dxfId="577" priority="161">
      <formula>$G$75&lt;8</formula>
    </cfRule>
  </conditionalFormatting>
  <conditionalFormatting sqref="I60:I61 I63:I74">
    <cfRule type="expression" dxfId="576" priority="160">
      <formula>$I$75&lt;8</formula>
    </cfRule>
  </conditionalFormatting>
  <conditionalFormatting sqref="K60:K61 K63:K74">
    <cfRule type="expression" dxfId="575" priority="159">
      <formula>$K$75&lt;8</formula>
    </cfRule>
  </conditionalFormatting>
  <conditionalFormatting sqref="M60:M61 M63:M74">
    <cfRule type="expression" dxfId="574" priority="158">
      <formula>$M$75&lt;8</formula>
    </cfRule>
  </conditionalFormatting>
  <conditionalFormatting sqref="O60:O61 O63:O74">
    <cfRule type="expression" dxfId="573" priority="157">
      <formula>$O$75&lt;8</formula>
    </cfRule>
  </conditionalFormatting>
  <conditionalFormatting sqref="Q60:Q61 Q63:Q74">
    <cfRule type="expression" dxfId="572" priority="156">
      <formula>$Q$75&lt;8</formula>
    </cfRule>
  </conditionalFormatting>
  <conditionalFormatting sqref="S60:S61 S63:S74">
    <cfRule type="expression" dxfId="571" priority="155">
      <formula>$S$75&lt;8</formula>
    </cfRule>
  </conditionalFormatting>
  <conditionalFormatting sqref="U60:U61 U63:U74">
    <cfRule type="expression" dxfId="570" priority="154">
      <formula>$U$75&lt;8</formula>
    </cfRule>
  </conditionalFormatting>
  <conditionalFormatting sqref="D122">
    <cfRule type="cellIs" dxfId="569" priority="152" operator="lessThan">
      <formula>1</formula>
    </cfRule>
  </conditionalFormatting>
  <conditionalFormatting sqref="C122 E122 G122 I122 K122 M122 O122 Q122 S122 U122">
    <cfRule type="cellIs" dxfId="568" priority="153" operator="lessThan">
      <formula>2</formula>
    </cfRule>
  </conditionalFormatting>
  <conditionalFormatting sqref="F122">
    <cfRule type="cellIs" dxfId="567" priority="151" operator="lessThan">
      <formula>1</formula>
    </cfRule>
  </conditionalFormatting>
  <conditionalFormatting sqref="H122">
    <cfRule type="cellIs" dxfId="566" priority="150" operator="lessThan">
      <formula>1</formula>
    </cfRule>
  </conditionalFormatting>
  <conditionalFormatting sqref="J122">
    <cfRule type="cellIs" dxfId="565" priority="149" operator="lessThan">
      <formula>1</formula>
    </cfRule>
  </conditionalFormatting>
  <conditionalFormatting sqref="L122">
    <cfRule type="cellIs" dxfId="564" priority="148" operator="lessThan">
      <formula>1</formula>
    </cfRule>
  </conditionalFormatting>
  <conditionalFormatting sqref="N122">
    <cfRule type="cellIs" dxfId="563" priority="147" operator="lessThan">
      <formula>1</formula>
    </cfRule>
  </conditionalFormatting>
  <conditionalFormatting sqref="P122">
    <cfRule type="cellIs" dxfId="562" priority="146" operator="lessThan">
      <formula>1</formula>
    </cfRule>
  </conditionalFormatting>
  <conditionalFormatting sqref="R122">
    <cfRule type="cellIs" dxfId="561" priority="145" operator="lessThan">
      <formula>1</formula>
    </cfRule>
  </conditionalFormatting>
  <conditionalFormatting sqref="T122">
    <cfRule type="cellIs" dxfId="560" priority="144" operator="lessThan">
      <formula>1</formula>
    </cfRule>
  </conditionalFormatting>
  <conditionalFormatting sqref="V122">
    <cfRule type="cellIs" dxfId="559" priority="143" operator="lessThan">
      <formula>1</formula>
    </cfRule>
  </conditionalFormatting>
  <conditionalFormatting sqref="C140 E140 G140 I140 K140 M140 O140 Q140 S140 U140">
    <cfRule type="cellIs" dxfId="558" priority="142" operator="lessThan">
      <formula>1</formula>
    </cfRule>
  </conditionalFormatting>
  <conditionalFormatting sqref="C139 E139 G139 I139 K139 M139 O139 Q139 S139 U139">
    <cfRule type="cellIs" dxfId="557" priority="140" operator="lessThan">
      <formula>1</formula>
    </cfRule>
  </conditionalFormatting>
  <conditionalFormatting sqref="C141 E141 G141 I141 K141 M141 O141 Q141 S141 U141">
    <cfRule type="cellIs" dxfId="556" priority="141" operator="lessThan">
      <formula>1</formula>
    </cfRule>
  </conditionalFormatting>
  <conditionalFormatting sqref="C144 E144 G144 I144 K144 M144 O144 Q144 S144 U144">
    <cfRule type="cellIs" dxfId="555" priority="139" operator="lessThan">
      <formula>1</formula>
    </cfRule>
  </conditionalFormatting>
  <conditionalFormatting sqref="C147 E147 G147 I147 K147 M147 O147 Q147 S147 U147">
    <cfRule type="cellIs" dxfId="554" priority="138" operator="lessThan">
      <formula>1</formula>
    </cfRule>
  </conditionalFormatting>
  <conditionalFormatting sqref="C150 E150 G150 I150 K150 M150 O150 Q150 S150 U150">
    <cfRule type="cellIs" dxfId="553" priority="137" operator="lessThan">
      <formula>1</formula>
    </cfRule>
  </conditionalFormatting>
  <conditionalFormatting sqref="U79">
    <cfRule type="cellIs" dxfId="552" priority="136" operator="lessThan">
      <formula>1</formula>
    </cfRule>
  </conditionalFormatting>
  <conditionalFormatting sqref="E88">
    <cfRule type="cellIs" dxfId="551" priority="135" operator="lessThan">
      <formula>2</formula>
    </cfRule>
  </conditionalFormatting>
  <conditionalFormatting sqref="E84:E88">
    <cfRule type="cellIs" dxfId="550" priority="134" operator="lessThan">
      <formula>1</formula>
    </cfRule>
  </conditionalFormatting>
  <conditionalFormatting sqref="G88">
    <cfRule type="cellIs" dxfId="549" priority="133" operator="lessThan">
      <formula>2</formula>
    </cfRule>
  </conditionalFormatting>
  <conditionalFormatting sqref="G84:G88">
    <cfRule type="cellIs" dxfId="548" priority="132" operator="lessThan">
      <formula>1</formula>
    </cfRule>
  </conditionalFormatting>
  <conditionalFormatting sqref="I88">
    <cfRule type="cellIs" dxfId="547" priority="131" operator="lessThan">
      <formula>2</formula>
    </cfRule>
  </conditionalFormatting>
  <conditionalFormatting sqref="I84:I88">
    <cfRule type="cellIs" dxfId="546" priority="130" operator="lessThan">
      <formula>1</formula>
    </cfRule>
  </conditionalFormatting>
  <conditionalFormatting sqref="K88">
    <cfRule type="cellIs" dxfId="545" priority="129" operator="lessThan">
      <formula>2</formula>
    </cfRule>
  </conditionalFormatting>
  <conditionalFormatting sqref="K84:K88">
    <cfRule type="cellIs" dxfId="544" priority="128" operator="lessThan">
      <formula>1</formula>
    </cfRule>
  </conditionalFormatting>
  <conditionalFormatting sqref="M88">
    <cfRule type="cellIs" dxfId="543" priority="127" operator="lessThan">
      <formula>2</formula>
    </cfRule>
  </conditionalFormatting>
  <conditionalFormatting sqref="M84:M88">
    <cfRule type="cellIs" dxfId="542" priority="126" operator="lessThan">
      <formula>1</formula>
    </cfRule>
  </conditionalFormatting>
  <conditionalFormatting sqref="O88">
    <cfRule type="cellIs" dxfId="541" priority="125" operator="lessThan">
      <formula>2</formula>
    </cfRule>
  </conditionalFormatting>
  <conditionalFormatting sqref="O84:O88">
    <cfRule type="cellIs" dxfId="540" priority="124" operator="lessThan">
      <formula>1</formula>
    </cfRule>
  </conditionalFormatting>
  <conditionalFormatting sqref="Q88">
    <cfRule type="cellIs" dxfId="539" priority="123" operator="lessThan">
      <formula>2</formula>
    </cfRule>
  </conditionalFormatting>
  <conditionalFormatting sqref="Q84:Q88">
    <cfRule type="cellIs" dxfId="538" priority="122" operator="lessThan">
      <formula>1</formula>
    </cfRule>
  </conditionalFormatting>
  <conditionalFormatting sqref="S88">
    <cfRule type="cellIs" dxfId="537" priority="121" operator="lessThan">
      <formula>2</formula>
    </cfRule>
  </conditionalFormatting>
  <conditionalFormatting sqref="S84:S88">
    <cfRule type="cellIs" dxfId="536" priority="120" operator="lessThan">
      <formula>1</formula>
    </cfRule>
  </conditionalFormatting>
  <conditionalFormatting sqref="U88">
    <cfRule type="cellIs" dxfId="535" priority="119" operator="lessThan">
      <formula>2</formula>
    </cfRule>
  </conditionalFormatting>
  <conditionalFormatting sqref="U84:U88">
    <cfRule type="cellIs" dxfId="534" priority="118" operator="lessThan">
      <formula>1</formula>
    </cfRule>
  </conditionalFormatting>
  <conditionalFormatting sqref="F84:F88">
    <cfRule type="cellIs" dxfId="533" priority="117" operator="lessThan">
      <formula>1</formula>
    </cfRule>
  </conditionalFormatting>
  <conditionalFormatting sqref="H84:H88">
    <cfRule type="cellIs" dxfId="532" priority="116" operator="lessThan">
      <formula>1</formula>
    </cfRule>
  </conditionalFormatting>
  <conditionalFormatting sqref="J84:J88">
    <cfRule type="cellIs" dxfId="531" priority="115" operator="lessThan">
      <formula>1</formula>
    </cfRule>
  </conditionalFormatting>
  <conditionalFormatting sqref="L84:L88">
    <cfRule type="cellIs" dxfId="530" priority="114" operator="lessThan">
      <formula>1</formula>
    </cfRule>
  </conditionalFormatting>
  <conditionalFormatting sqref="N84:N88">
    <cfRule type="cellIs" dxfId="529" priority="113" operator="lessThan">
      <formula>1</formula>
    </cfRule>
  </conditionalFormatting>
  <conditionalFormatting sqref="P84:P88">
    <cfRule type="cellIs" dxfId="528" priority="112" operator="lessThan">
      <formula>1</formula>
    </cfRule>
  </conditionalFormatting>
  <conditionalFormatting sqref="R84:R88">
    <cfRule type="cellIs" dxfId="527" priority="111" operator="lessThan">
      <formula>1</formula>
    </cfRule>
  </conditionalFormatting>
  <conditionalFormatting sqref="T84:T88">
    <cfRule type="cellIs" dxfId="526" priority="110" operator="lessThan">
      <formula>1</formula>
    </cfRule>
  </conditionalFormatting>
  <conditionalFormatting sqref="V84:V88">
    <cfRule type="cellIs" dxfId="525" priority="109" operator="lessThan">
      <formula>1</formula>
    </cfRule>
  </conditionalFormatting>
  <conditionalFormatting sqref="F92:F96">
    <cfRule type="cellIs" dxfId="524" priority="108" operator="lessThan">
      <formula>1</formula>
    </cfRule>
  </conditionalFormatting>
  <conditionalFormatting sqref="H92:H96">
    <cfRule type="cellIs" dxfId="523" priority="107" operator="lessThan">
      <formula>1</formula>
    </cfRule>
  </conditionalFormatting>
  <conditionalFormatting sqref="J92:J96">
    <cfRule type="cellIs" dxfId="522" priority="106" operator="lessThan">
      <formula>1</formula>
    </cfRule>
  </conditionalFormatting>
  <conditionalFormatting sqref="L92:L96">
    <cfRule type="cellIs" dxfId="521" priority="105" operator="lessThan">
      <formula>1</formula>
    </cfRule>
  </conditionalFormatting>
  <conditionalFormatting sqref="N92:N96">
    <cfRule type="cellIs" dxfId="520" priority="104" operator="lessThan">
      <formula>1</formula>
    </cfRule>
  </conditionalFormatting>
  <conditionalFormatting sqref="P92:P96">
    <cfRule type="cellIs" dxfId="519" priority="103" operator="lessThan">
      <formula>1</formula>
    </cfRule>
  </conditionalFormatting>
  <conditionalFormatting sqref="R92:R96">
    <cfRule type="cellIs" dxfId="518" priority="102" operator="lessThan">
      <formula>1</formula>
    </cfRule>
  </conditionalFormatting>
  <conditionalFormatting sqref="T92:T96">
    <cfRule type="cellIs" dxfId="517" priority="101" operator="lessThan">
      <formula>1</formula>
    </cfRule>
  </conditionalFormatting>
  <conditionalFormatting sqref="V92:V96">
    <cfRule type="cellIs" dxfId="516" priority="100" operator="lessThan">
      <formula>1</formula>
    </cfRule>
  </conditionalFormatting>
  <conditionalFormatting sqref="Q101">
    <cfRule type="cellIs" dxfId="515" priority="99" operator="lessThan">
      <formula>1</formula>
    </cfRule>
  </conditionalFormatting>
  <conditionalFormatting sqref="S101">
    <cfRule type="cellIs" dxfId="514" priority="98" operator="lessThan">
      <formula>1</formula>
    </cfRule>
  </conditionalFormatting>
  <conditionalFormatting sqref="U101">
    <cfRule type="cellIs" dxfId="513" priority="97" operator="lessThan">
      <formula>1</formula>
    </cfRule>
  </conditionalFormatting>
  <conditionalFormatting sqref="U103">
    <cfRule type="cellIs" dxfId="512" priority="96" operator="lessThan">
      <formula>1</formula>
    </cfRule>
  </conditionalFormatting>
  <conditionalFormatting sqref="S103">
    <cfRule type="cellIs" dxfId="511" priority="95" operator="lessThan">
      <formula>1</formula>
    </cfRule>
  </conditionalFormatting>
  <conditionalFormatting sqref="Q103">
    <cfRule type="cellIs" dxfId="510" priority="94" operator="lessThan">
      <formula>1</formula>
    </cfRule>
  </conditionalFormatting>
  <conditionalFormatting sqref="C107">
    <cfRule type="cellIs" dxfId="509" priority="93" operator="lessThan">
      <formula>1</formula>
    </cfRule>
  </conditionalFormatting>
  <conditionalFormatting sqref="E107">
    <cfRule type="cellIs" dxfId="508" priority="92" operator="lessThan">
      <formula>1</formula>
    </cfRule>
  </conditionalFormatting>
  <conditionalFormatting sqref="G107">
    <cfRule type="cellIs" dxfId="507" priority="91" operator="lessThan">
      <formula>1</formula>
    </cfRule>
  </conditionalFormatting>
  <conditionalFormatting sqref="I107">
    <cfRule type="cellIs" dxfId="506" priority="90" operator="lessThan">
      <formula>1</formula>
    </cfRule>
  </conditionalFormatting>
  <conditionalFormatting sqref="K107">
    <cfRule type="cellIs" dxfId="505" priority="89" operator="lessThan">
      <formula>1</formula>
    </cfRule>
  </conditionalFormatting>
  <conditionalFormatting sqref="M107">
    <cfRule type="cellIs" dxfId="504" priority="88" operator="lessThan">
      <formula>1</formula>
    </cfRule>
  </conditionalFormatting>
  <conditionalFormatting sqref="O107">
    <cfRule type="cellIs" dxfId="503" priority="87" operator="lessThan">
      <formula>1</formula>
    </cfRule>
  </conditionalFormatting>
  <conditionalFormatting sqref="Q107">
    <cfRule type="cellIs" dxfId="502" priority="86" operator="lessThan">
      <formula>1</formula>
    </cfRule>
  </conditionalFormatting>
  <conditionalFormatting sqref="S107">
    <cfRule type="cellIs" dxfId="501" priority="85" operator="lessThan">
      <formula>1</formula>
    </cfRule>
  </conditionalFormatting>
  <conditionalFormatting sqref="U107">
    <cfRule type="cellIs" dxfId="500" priority="84" operator="lessThan">
      <formula>1</formula>
    </cfRule>
  </conditionalFormatting>
  <conditionalFormatting sqref="U108">
    <cfRule type="cellIs" dxfId="499" priority="83" operator="lessThan">
      <formula>1</formula>
    </cfRule>
  </conditionalFormatting>
  <conditionalFormatting sqref="S108">
    <cfRule type="cellIs" dxfId="498" priority="82" operator="lessThan">
      <formula>1</formula>
    </cfRule>
  </conditionalFormatting>
  <conditionalFormatting sqref="Q108">
    <cfRule type="cellIs" dxfId="497" priority="81" operator="lessThan">
      <formula>1</formula>
    </cfRule>
  </conditionalFormatting>
  <conditionalFormatting sqref="O108">
    <cfRule type="cellIs" dxfId="496" priority="80" operator="lessThan">
      <formula>1</formula>
    </cfRule>
  </conditionalFormatting>
  <conditionalFormatting sqref="M108">
    <cfRule type="cellIs" dxfId="495" priority="79" operator="lessThan">
      <formula>1</formula>
    </cfRule>
  </conditionalFormatting>
  <conditionalFormatting sqref="K108">
    <cfRule type="cellIs" dxfId="494" priority="78" operator="lessThan">
      <formula>1</formula>
    </cfRule>
  </conditionalFormatting>
  <conditionalFormatting sqref="I108">
    <cfRule type="cellIs" dxfId="493" priority="77" operator="lessThan">
      <formula>1</formula>
    </cfRule>
  </conditionalFormatting>
  <conditionalFormatting sqref="G108">
    <cfRule type="cellIs" dxfId="492" priority="76" operator="lessThan">
      <formula>1</formula>
    </cfRule>
  </conditionalFormatting>
  <conditionalFormatting sqref="E108">
    <cfRule type="cellIs" dxfId="491" priority="75" operator="lessThan">
      <formula>1</formula>
    </cfRule>
  </conditionalFormatting>
  <conditionalFormatting sqref="C108">
    <cfRule type="cellIs" dxfId="490" priority="74" operator="lessThan">
      <formula>1</formula>
    </cfRule>
  </conditionalFormatting>
  <conditionalFormatting sqref="Q102">
    <cfRule type="cellIs" dxfId="489" priority="73" operator="lessThan">
      <formula>2</formula>
    </cfRule>
  </conditionalFormatting>
  <conditionalFormatting sqref="S102">
    <cfRule type="cellIs" dxfId="488" priority="72" operator="lessThan">
      <formula>2</formula>
    </cfRule>
  </conditionalFormatting>
  <conditionalFormatting sqref="U102">
    <cfRule type="cellIs" dxfId="487" priority="71" operator="lessThan">
      <formula>2</formula>
    </cfRule>
  </conditionalFormatting>
  <conditionalFormatting sqref="D103">
    <cfRule type="cellIs" dxfId="486" priority="70" operator="lessThan">
      <formula>1</formula>
    </cfRule>
  </conditionalFormatting>
  <conditionalFormatting sqref="F103">
    <cfRule type="cellIs" dxfId="485" priority="69" operator="lessThan">
      <formula>1</formula>
    </cfRule>
  </conditionalFormatting>
  <conditionalFormatting sqref="H103">
    <cfRule type="cellIs" dxfId="484" priority="68" operator="lessThan">
      <formula>1</formula>
    </cfRule>
  </conditionalFormatting>
  <conditionalFormatting sqref="J103">
    <cfRule type="cellIs" dxfId="483" priority="67" operator="lessThan">
      <formula>1</formula>
    </cfRule>
  </conditionalFormatting>
  <conditionalFormatting sqref="L103">
    <cfRule type="cellIs" dxfId="482" priority="66" operator="lessThan">
      <formula>1</formula>
    </cfRule>
  </conditionalFormatting>
  <conditionalFormatting sqref="N103">
    <cfRule type="cellIs" dxfId="481" priority="65" operator="lessThan">
      <formula>1</formula>
    </cfRule>
  </conditionalFormatting>
  <conditionalFormatting sqref="P103">
    <cfRule type="cellIs" dxfId="480" priority="64" operator="lessThan">
      <formula>1</formula>
    </cfRule>
  </conditionalFormatting>
  <conditionalFormatting sqref="R103">
    <cfRule type="cellIs" dxfId="479" priority="63" operator="lessThan">
      <formula>1</formula>
    </cfRule>
  </conditionalFormatting>
  <conditionalFormatting sqref="T103">
    <cfRule type="cellIs" dxfId="478" priority="62" operator="lessThan">
      <formula>1</formula>
    </cfRule>
  </conditionalFormatting>
  <conditionalFormatting sqref="V103">
    <cfRule type="cellIs" dxfId="477" priority="61" operator="lessThan">
      <formula>1</formula>
    </cfRule>
  </conditionalFormatting>
  <conditionalFormatting sqref="C106">
    <cfRule type="cellIs" dxfId="476" priority="60" operator="lessThan">
      <formula>2</formula>
    </cfRule>
  </conditionalFormatting>
  <conditionalFormatting sqref="E106">
    <cfRule type="cellIs" dxfId="475" priority="59" operator="lessThan">
      <formula>2</formula>
    </cfRule>
  </conditionalFormatting>
  <conditionalFormatting sqref="G106">
    <cfRule type="cellIs" dxfId="474" priority="58" operator="lessThan">
      <formula>2</formula>
    </cfRule>
  </conditionalFormatting>
  <conditionalFormatting sqref="I106">
    <cfRule type="cellIs" dxfId="473" priority="57" operator="lessThan">
      <formula>2</formula>
    </cfRule>
  </conditionalFormatting>
  <conditionalFormatting sqref="K106">
    <cfRule type="cellIs" dxfId="472" priority="56" operator="lessThan">
      <formula>2</formula>
    </cfRule>
  </conditionalFormatting>
  <conditionalFormatting sqref="M106">
    <cfRule type="cellIs" dxfId="471" priority="55" operator="lessThan">
      <formula>2</formula>
    </cfRule>
  </conditionalFormatting>
  <conditionalFormatting sqref="O106">
    <cfRule type="cellIs" dxfId="470" priority="54" operator="lessThan">
      <formula>2</formula>
    </cfRule>
  </conditionalFormatting>
  <conditionalFormatting sqref="Q106">
    <cfRule type="cellIs" dxfId="469" priority="53" operator="lessThan">
      <formula>2</formula>
    </cfRule>
  </conditionalFormatting>
  <conditionalFormatting sqref="S106">
    <cfRule type="cellIs" dxfId="468" priority="52" operator="lessThan">
      <formula>2</formula>
    </cfRule>
  </conditionalFormatting>
  <conditionalFormatting sqref="U106">
    <cfRule type="cellIs" dxfId="467" priority="51" operator="lessThan">
      <formula>2</formula>
    </cfRule>
  </conditionalFormatting>
  <conditionalFormatting sqref="D107">
    <cfRule type="cellIs" dxfId="466" priority="50" operator="lessThan">
      <formula>1</formula>
    </cfRule>
  </conditionalFormatting>
  <conditionalFormatting sqref="D108">
    <cfRule type="cellIs" dxfId="465" priority="49" operator="lessThan">
      <formula>1</formula>
    </cfRule>
  </conditionalFormatting>
  <conditionalFormatting sqref="F108">
    <cfRule type="cellIs" dxfId="464" priority="48" operator="lessThan">
      <formula>1</formula>
    </cfRule>
  </conditionalFormatting>
  <conditionalFormatting sqref="F107">
    <cfRule type="cellIs" dxfId="463" priority="47" operator="lessThan">
      <formula>1</formula>
    </cfRule>
  </conditionalFormatting>
  <conditionalFormatting sqref="H107">
    <cfRule type="cellIs" dxfId="462" priority="46" operator="lessThan">
      <formula>1</formula>
    </cfRule>
  </conditionalFormatting>
  <conditionalFormatting sqref="H108">
    <cfRule type="cellIs" dxfId="461" priority="45" operator="lessThan">
      <formula>1</formula>
    </cfRule>
  </conditionalFormatting>
  <conditionalFormatting sqref="J108">
    <cfRule type="cellIs" dxfId="460" priority="44" operator="lessThan">
      <formula>1</formula>
    </cfRule>
  </conditionalFormatting>
  <conditionalFormatting sqref="J107">
    <cfRule type="cellIs" dxfId="459" priority="43" operator="lessThan">
      <formula>1</formula>
    </cfRule>
  </conditionalFormatting>
  <conditionalFormatting sqref="L107">
    <cfRule type="cellIs" dxfId="458" priority="42" operator="lessThan">
      <formula>1</formula>
    </cfRule>
  </conditionalFormatting>
  <conditionalFormatting sqref="L108">
    <cfRule type="cellIs" dxfId="457" priority="41" operator="lessThan">
      <formula>1</formula>
    </cfRule>
  </conditionalFormatting>
  <conditionalFormatting sqref="N108">
    <cfRule type="cellIs" dxfId="456" priority="40" operator="lessThan">
      <formula>1</formula>
    </cfRule>
  </conditionalFormatting>
  <conditionalFormatting sqref="N107">
    <cfRule type="cellIs" dxfId="455" priority="39" operator="lessThan">
      <formula>1</formula>
    </cfRule>
  </conditionalFormatting>
  <conditionalFormatting sqref="P107">
    <cfRule type="cellIs" dxfId="454" priority="38" operator="lessThan">
      <formula>1</formula>
    </cfRule>
  </conditionalFormatting>
  <conditionalFormatting sqref="P108">
    <cfRule type="cellIs" dxfId="453" priority="37" operator="lessThan">
      <formula>1</formula>
    </cfRule>
  </conditionalFormatting>
  <conditionalFormatting sqref="R108">
    <cfRule type="cellIs" dxfId="452" priority="36" operator="lessThan">
      <formula>1</formula>
    </cfRule>
  </conditionalFormatting>
  <conditionalFormatting sqref="R107">
    <cfRule type="cellIs" dxfId="451" priority="35" operator="lessThan">
      <formula>1</formula>
    </cfRule>
  </conditionalFormatting>
  <conditionalFormatting sqref="T107">
    <cfRule type="cellIs" dxfId="450" priority="34" operator="lessThan">
      <formula>1</formula>
    </cfRule>
  </conditionalFormatting>
  <conditionalFormatting sqref="T108">
    <cfRule type="cellIs" dxfId="449" priority="33" operator="lessThan">
      <formula>1</formula>
    </cfRule>
  </conditionalFormatting>
  <conditionalFormatting sqref="V107">
    <cfRule type="cellIs" dxfId="448" priority="32" operator="lessThan">
      <formula>1</formula>
    </cfRule>
  </conditionalFormatting>
  <conditionalFormatting sqref="V108">
    <cfRule type="cellIs" dxfId="447" priority="31" operator="lessThan">
      <formula>1</formula>
    </cfRule>
  </conditionalFormatting>
  <conditionalFormatting sqref="C111">
    <cfRule type="cellIs" dxfId="446" priority="30" operator="lessThan">
      <formula>1</formula>
    </cfRule>
  </conditionalFormatting>
  <conditionalFormatting sqref="C112">
    <cfRule type="cellIs" dxfId="445" priority="29" operator="lessThan">
      <formula>1</formula>
    </cfRule>
  </conditionalFormatting>
  <conditionalFormatting sqref="C113">
    <cfRule type="cellIs" dxfId="444" priority="28" operator="lessThan">
      <formula>1</formula>
    </cfRule>
  </conditionalFormatting>
  <conditionalFormatting sqref="E111">
    <cfRule type="cellIs" dxfId="443" priority="27" operator="lessThan">
      <formula>1</formula>
    </cfRule>
  </conditionalFormatting>
  <conditionalFormatting sqref="E112">
    <cfRule type="cellIs" dxfId="442" priority="26" operator="lessThan">
      <formula>1</formula>
    </cfRule>
  </conditionalFormatting>
  <conditionalFormatting sqref="E113">
    <cfRule type="cellIs" dxfId="441" priority="25" operator="lessThan">
      <formula>1</formula>
    </cfRule>
  </conditionalFormatting>
  <conditionalFormatting sqref="G111">
    <cfRule type="cellIs" dxfId="440" priority="24" operator="lessThan">
      <formula>1</formula>
    </cfRule>
  </conditionalFormatting>
  <conditionalFormatting sqref="G112">
    <cfRule type="cellIs" dxfId="439" priority="23" operator="lessThan">
      <formula>1</formula>
    </cfRule>
  </conditionalFormatting>
  <conditionalFormatting sqref="G113">
    <cfRule type="cellIs" dxfId="438" priority="22" operator="lessThan">
      <formula>1</formula>
    </cfRule>
  </conditionalFormatting>
  <conditionalFormatting sqref="I111">
    <cfRule type="cellIs" dxfId="437" priority="21" operator="lessThan">
      <formula>1</formula>
    </cfRule>
  </conditionalFormatting>
  <conditionalFormatting sqref="I112">
    <cfRule type="cellIs" dxfId="436" priority="20" operator="lessThan">
      <formula>1</formula>
    </cfRule>
  </conditionalFormatting>
  <conditionalFormatting sqref="I113">
    <cfRule type="cellIs" dxfId="435" priority="19" operator="lessThan">
      <formula>1</formula>
    </cfRule>
  </conditionalFormatting>
  <conditionalFormatting sqref="K111">
    <cfRule type="cellIs" dxfId="434" priority="18" operator="lessThan">
      <formula>1</formula>
    </cfRule>
  </conditionalFormatting>
  <conditionalFormatting sqref="K112">
    <cfRule type="cellIs" dxfId="433" priority="17" operator="lessThan">
      <formula>1</formula>
    </cfRule>
  </conditionalFormatting>
  <conditionalFormatting sqref="K113">
    <cfRule type="cellIs" dxfId="432" priority="16" operator="lessThan">
      <formula>1</formula>
    </cfRule>
  </conditionalFormatting>
  <conditionalFormatting sqref="M111">
    <cfRule type="cellIs" dxfId="431" priority="15" operator="lessThan">
      <formula>1</formula>
    </cfRule>
  </conditionalFormatting>
  <conditionalFormatting sqref="M112">
    <cfRule type="cellIs" dxfId="430" priority="14" operator="lessThan">
      <formula>1</formula>
    </cfRule>
  </conditionalFormatting>
  <conditionalFormatting sqref="M113">
    <cfRule type="cellIs" dxfId="429" priority="13" operator="lessThan">
      <formula>1</formula>
    </cfRule>
  </conditionalFormatting>
  <conditionalFormatting sqref="O111">
    <cfRule type="cellIs" dxfId="428" priority="12" operator="lessThan">
      <formula>1</formula>
    </cfRule>
  </conditionalFormatting>
  <conditionalFormatting sqref="O112">
    <cfRule type="cellIs" dxfId="427" priority="11" operator="lessThan">
      <formula>1</formula>
    </cfRule>
  </conditionalFormatting>
  <conditionalFormatting sqref="O113">
    <cfRule type="cellIs" dxfId="426" priority="10" operator="lessThan">
      <formula>1</formula>
    </cfRule>
  </conditionalFormatting>
  <conditionalFormatting sqref="Q111">
    <cfRule type="cellIs" dxfId="425" priority="9" operator="lessThan">
      <formula>1</formula>
    </cfRule>
  </conditionalFormatting>
  <conditionalFormatting sqref="Q112">
    <cfRule type="cellIs" dxfId="424" priority="8" operator="lessThan">
      <formula>1</formula>
    </cfRule>
  </conditionalFormatting>
  <conditionalFormatting sqref="Q113">
    <cfRule type="cellIs" dxfId="423" priority="7" operator="lessThan">
      <formula>1</formula>
    </cfRule>
  </conditionalFormatting>
  <conditionalFormatting sqref="S111">
    <cfRule type="cellIs" dxfId="422" priority="6" operator="lessThan">
      <formula>1</formula>
    </cfRule>
  </conditionalFormatting>
  <conditionalFormatting sqref="S112">
    <cfRule type="cellIs" dxfId="421" priority="5" operator="lessThan">
      <formula>1</formula>
    </cfRule>
  </conditionalFormatting>
  <conditionalFormatting sqref="S113">
    <cfRule type="cellIs" dxfId="420" priority="4" operator="lessThan">
      <formula>1</formula>
    </cfRule>
  </conditionalFormatting>
  <conditionalFormatting sqref="U111">
    <cfRule type="cellIs" dxfId="419" priority="3" operator="lessThan">
      <formula>1</formula>
    </cfRule>
  </conditionalFormatting>
  <conditionalFormatting sqref="U112">
    <cfRule type="cellIs" dxfId="418" priority="2" operator="lessThan">
      <formula>1</formula>
    </cfRule>
  </conditionalFormatting>
  <conditionalFormatting sqref="U113">
    <cfRule type="cellIs" dxfId="417" priority="1" operator="lessThan">
      <formula>1</formula>
    </cfRule>
  </conditionalFormatting>
  <hyperlinks>
    <hyperlink ref="C1" location="Menu!A1" display="BACK TO MAIN MENU"/>
  </hyperlink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R197"/>
  <sheetViews>
    <sheetView workbookViewId="0">
      <selection activeCell="C1" sqref="C1"/>
    </sheetView>
  </sheetViews>
  <sheetFormatPr baseColWidth="10" defaultColWidth="8.83203125" defaultRowHeight="12" x14ac:dyDescent="0"/>
  <cols>
    <col min="1" max="1" width="59.83203125" customWidth="1"/>
    <col min="2" max="2" width="9.1640625" style="140" customWidth="1"/>
    <col min="3" max="3" width="20.5" bestFit="1" customWidth="1"/>
    <col min="4" max="4" width="3" hidden="1" customWidth="1"/>
    <col min="5" max="5" width="8.6640625" bestFit="1" customWidth="1"/>
    <col min="6" max="6" width="3" hidden="1" customWidth="1"/>
    <col min="7" max="7" width="8.6640625" bestFit="1" customWidth="1"/>
    <col min="8" max="8" width="3" hidden="1" customWidth="1"/>
    <col min="9" max="9" width="8.6640625" bestFit="1" customWidth="1"/>
    <col min="10" max="10" width="3" hidden="1" customWidth="1"/>
    <col min="11" max="11" width="8.6640625" bestFit="1" customWidth="1"/>
    <col min="12" max="12" width="3" hidden="1" customWidth="1"/>
    <col min="13" max="13" width="8.6640625" bestFit="1" customWidth="1"/>
    <col min="14" max="14" width="3" hidden="1" customWidth="1"/>
    <col min="15" max="15" width="8.6640625" bestFit="1" customWidth="1"/>
    <col min="16" max="16" width="3" hidden="1" customWidth="1"/>
    <col min="17" max="17" width="8.6640625" bestFit="1" customWidth="1"/>
    <col min="18" max="18" width="3" hidden="1" customWidth="1"/>
    <col min="19" max="19" width="8.6640625" bestFit="1" customWidth="1"/>
    <col min="20" max="20" width="3" hidden="1" customWidth="1"/>
    <col min="21" max="21" width="9.5" bestFit="1" customWidth="1"/>
    <col min="22" max="22" width="3" hidden="1" customWidth="1"/>
    <col min="23" max="23" width="12" bestFit="1" customWidth="1"/>
    <col min="24" max="24" width="0" hidden="1" customWidth="1"/>
    <col min="27" max="29" width="0" hidden="1" customWidth="1"/>
  </cols>
  <sheetData>
    <row r="1" spans="1:18" ht="18">
      <c r="A1" s="206" t="s">
        <v>111</v>
      </c>
      <c r="C1" s="216" t="s">
        <v>113</v>
      </c>
    </row>
    <row r="2" spans="1:18" ht="18">
      <c r="A2" s="206" t="s">
        <v>112</v>
      </c>
      <c r="C2" s="130"/>
    </row>
    <row r="3" spans="1:18" ht="147" customHeight="1">
      <c r="A3" s="246" t="s">
        <v>333</v>
      </c>
      <c r="B3" s="232"/>
      <c r="C3" s="285" t="s">
        <v>342</v>
      </c>
      <c r="D3" s="234"/>
      <c r="E3" s="233" t="s">
        <v>343</v>
      </c>
      <c r="F3" s="233"/>
      <c r="G3" s="233" t="s">
        <v>341</v>
      </c>
    </row>
    <row r="4" spans="1:18" ht="39" customHeight="1">
      <c r="A4" s="237" t="s">
        <v>117</v>
      </c>
      <c r="B4" s="237" t="s">
        <v>118</v>
      </c>
      <c r="C4" s="235">
        <f>+C$186/$B$186</f>
        <v>0</v>
      </c>
      <c r="E4" s="203" t="str">
        <f>IF($C187+$D187&gt;0,"Failure report required","PASS")</f>
        <v>Failure report required</v>
      </c>
      <c r="F4" s="205"/>
      <c r="G4" s="228" t="str">
        <f t="shared" ref="G4:G13" si="0">IF(H4+J4&gt;0,"FAIL","PASS")</f>
        <v>FAIL</v>
      </c>
      <c r="H4" s="229"/>
      <c r="I4" s="230"/>
      <c r="J4" s="229">
        <f>IF(D$19=1,1,0)</f>
        <v>1</v>
      </c>
    </row>
    <row r="5" spans="1:18" ht="39" customHeight="1">
      <c r="A5" s="237" t="s">
        <v>117</v>
      </c>
      <c r="B5" s="237" t="s">
        <v>118</v>
      </c>
      <c r="C5" s="235">
        <f>+E$186/$B$186</f>
        <v>0</v>
      </c>
      <c r="E5" s="203" t="str">
        <f>IF($E187+$F187&gt;0,"Failure report required","PASS")</f>
        <v>Failure report required</v>
      </c>
      <c r="F5" s="205"/>
      <c r="G5" s="228" t="str">
        <f t="shared" si="0"/>
        <v>FAIL</v>
      </c>
      <c r="H5" s="229"/>
      <c r="I5" s="230"/>
      <c r="J5" s="229">
        <f>IF(F$19=1,1,0)</f>
        <v>1</v>
      </c>
    </row>
    <row r="6" spans="1:18" ht="36">
      <c r="A6" s="237" t="s">
        <v>117</v>
      </c>
      <c r="B6" s="237" t="s">
        <v>118</v>
      </c>
      <c r="C6" s="235">
        <f>+G$186/$B$186</f>
        <v>0</v>
      </c>
      <c r="E6" s="203" t="str">
        <f>IF($G187+$H187&gt;0,"Failure report required","PASS")</f>
        <v>Failure report required</v>
      </c>
      <c r="F6" s="205"/>
      <c r="G6" s="228" t="str">
        <f t="shared" si="0"/>
        <v>FAIL</v>
      </c>
      <c r="H6" s="229"/>
      <c r="I6" s="230"/>
      <c r="J6" s="229">
        <f>IF(H$19=1,1,0)</f>
        <v>1</v>
      </c>
    </row>
    <row r="7" spans="1:18" ht="36">
      <c r="A7" s="237" t="s">
        <v>117</v>
      </c>
      <c r="B7" s="237" t="s">
        <v>118</v>
      </c>
      <c r="C7" s="235">
        <f>+I$186/$B$186</f>
        <v>0</v>
      </c>
      <c r="E7" s="203" t="str">
        <f>IF($I187+$J187&gt;0,"Failure report required","PASS")</f>
        <v>Failure report required</v>
      </c>
      <c r="F7" s="205"/>
      <c r="G7" s="228" t="str">
        <f t="shared" si="0"/>
        <v>FAIL</v>
      </c>
      <c r="H7" s="229"/>
      <c r="I7" s="230"/>
      <c r="J7" s="229">
        <f>IF(J$19=1,1,0)</f>
        <v>1</v>
      </c>
    </row>
    <row r="8" spans="1:18" ht="36">
      <c r="A8" s="237" t="s">
        <v>117</v>
      </c>
      <c r="B8" s="237" t="s">
        <v>118</v>
      </c>
      <c r="C8" s="235">
        <f>+K$186/$B$186</f>
        <v>0</v>
      </c>
      <c r="E8" s="203" t="str">
        <f>IF($K187+$L187&gt;0,"Failure report required","PASS")</f>
        <v>Failure report required</v>
      </c>
      <c r="F8" s="205"/>
      <c r="G8" s="228" t="str">
        <f t="shared" si="0"/>
        <v>FAIL</v>
      </c>
      <c r="H8" s="229"/>
      <c r="I8" s="230"/>
      <c r="J8" s="229">
        <f>IF(L$19=1,1,0)</f>
        <v>1</v>
      </c>
    </row>
    <row r="9" spans="1:18" ht="36">
      <c r="A9" s="237" t="s">
        <v>117</v>
      </c>
      <c r="B9" s="237" t="s">
        <v>118</v>
      </c>
      <c r="C9" s="235">
        <f>+M$186/$B$186</f>
        <v>0</v>
      </c>
      <c r="E9" s="203" t="str">
        <f>IF($M187+$N187&gt;0,"Failure report required","PASS")</f>
        <v>Failure report required</v>
      </c>
      <c r="F9" s="205"/>
      <c r="G9" s="228" t="str">
        <f t="shared" si="0"/>
        <v>FAIL</v>
      </c>
      <c r="H9" s="229"/>
      <c r="I9" s="230"/>
      <c r="J9" s="229">
        <f>IF(N$19=1,1,0)</f>
        <v>1</v>
      </c>
    </row>
    <row r="10" spans="1:18" ht="36">
      <c r="A10" s="237" t="s">
        <v>117</v>
      </c>
      <c r="B10" s="237" t="s">
        <v>118</v>
      </c>
      <c r="C10" s="235">
        <f>+O$186/$B$186</f>
        <v>0</v>
      </c>
      <c r="E10" s="203" t="str">
        <f>IF($O187+$P187&gt;0,"Failure report required","PASS")</f>
        <v>Failure report required</v>
      </c>
      <c r="F10" s="205"/>
      <c r="G10" s="228" t="str">
        <f t="shared" si="0"/>
        <v>FAIL</v>
      </c>
      <c r="H10" s="229"/>
      <c r="I10" s="230"/>
      <c r="J10" s="229">
        <f>IF(P$19=1,1,0)</f>
        <v>1</v>
      </c>
    </row>
    <row r="11" spans="1:18" ht="36">
      <c r="A11" s="237" t="s">
        <v>117</v>
      </c>
      <c r="B11" s="237" t="s">
        <v>118</v>
      </c>
      <c r="C11" s="235">
        <f>+Q$186/$B$186</f>
        <v>0</v>
      </c>
      <c r="E11" s="203" t="str">
        <f>IF($Q187+$R187&gt;0,"Failure report required","PASS")</f>
        <v>Failure report required</v>
      </c>
      <c r="F11" s="205"/>
      <c r="G11" s="228" t="str">
        <f t="shared" si="0"/>
        <v>FAIL</v>
      </c>
      <c r="H11" s="229"/>
      <c r="I11" s="230"/>
      <c r="J11" s="229">
        <f>IF(R$19=1,1,0)</f>
        <v>1</v>
      </c>
    </row>
    <row r="12" spans="1:18" ht="36">
      <c r="A12" s="237" t="s">
        <v>117</v>
      </c>
      <c r="B12" s="237" t="s">
        <v>118</v>
      </c>
      <c r="C12" s="235">
        <f>+S$186/$B$186</f>
        <v>0</v>
      </c>
      <c r="E12" s="203" t="str">
        <f>IF($S187+$T187&gt;0,"Failure report required","PASS")</f>
        <v>Failure report required</v>
      </c>
      <c r="F12" s="205"/>
      <c r="G12" s="228" t="str">
        <f t="shared" si="0"/>
        <v>FAIL</v>
      </c>
      <c r="H12" s="229"/>
      <c r="I12" s="230"/>
      <c r="J12" s="229">
        <f>IF(T$19=1,1,0)</f>
        <v>1</v>
      </c>
    </row>
    <row r="13" spans="1:18" ht="37" thickBot="1">
      <c r="A13" s="237" t="s">
        <v>117</v>
      </c>
      <c r="B13" s="237" t="s">
        <v>118</v>
      </c>
      <c r="C13" s="236">
        <f>+U$186/$B$186</f>
        <v>0</v>
      </c>
      <c r="E13" s="204" t="str">
        <f>+IF($U187+$V187&gt;0,"Failure report required","PASS")</f>
        <v>Failure report required</v>
      </c>
      <c r="F13" s="205"/>
      <c r="G13" s="228" t="str">
        <f t="shared" si="0"/>
        <v>FAIL</v>
      </c>
      <c r="H13" s="229"/>
      <c r="I13" s="230"/>
      <c r="J13" s="229">
        <f>IF(V$19=1,1,0)</f>
        <v>1</v>
      </c>
    </row>
    <row r="14" spans="1:18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6" spans="1:18" ht="13" thickBot="1">
      <c r="A16" s="129"/>
    </row>
    <row r="17" spans="1:24" ht="24">
      <c r="A17" s="130"/>
      <c r="B17" s="130"/>
      <c r="C17" s="239" t="str">
        <f>CONCATENATE(A4,B4)</f>
        <v>Learner Name#</v>
      </c>
      <c r="D17" s="245"/>
      <c r="E17" s="239" t="str">
        <f>CONCATENATE($A5,$B5)</f>
        <v>Learner Name#</v>
      </c>
      <c r="F17" s="245"/>
      <c r="G17" s="239" t="str">
        <f>CONCATENATE($A6,$B6)</f>
        <v>Learner Name#</v>
      </c>
      <c r="H17" s="245"/>
      <c r="I17" s="239" t="str">
        <f>CONCATENATE($A7,$B7)</f>
        <v>Learner Name#</v>
      </c>
      <c r="J17" s="245"/>
      <c r="K17" s="239" t="str">
        <f>CONCATENATE($A8,$B8)</f>
        <v>Learner Name#</v>
      </c>
      <c r="L17" s="245"/>
      <c r="M17" s="239" t="str">
        <f>CONCATENATE($A9,$B9)</f>
        <v>Learner Name#</v>
      </c>
      <c r="N17" s="245"/>
      <c r="O17" s="239" t="str">
        <f>CONCATENATE($A10,$B10)</f>
        <v>Learner Name#</v>
      </c>
      <c r="P17" s="245"/>
      <c r="Q17" s="239" t="str">
        <f>CONCATENATE($A11,$B11)</f>
        <v>Learner Name#</v>
      </c>
      <c r="R17" s="245"/>
      <c r="S17" s="239" t="str">
        <f>CONCATENATE($A12,$B12)</f>
        <v>Learner Name#</v>
      </c>
      <c r="T17" s="245"/>
      <c r="U17" s="239" t="str">
        <f>CONCATENATE($A13,$B13)</f>
        <v>Learner Name#</v>
      </c>
      <c r="V17" s="134"/>
      <c r="W17" s="218"/>
    </row>
    <row r="18" spans="1:24" ht="15">
      <c r="A18" s="219" t="s">
        <v>114</v>
      </c>
      <c r="B18" s="219" t="s">
        <v>115</v>
      </c>
      <c r="C18" s="219" t="s">
        <v>116</v>
      </c>
      <c r="D18" s="220"/>
      <c r="E18" s="219"/>
      <c r="F18" s="220"/>
      <c r="G18" s="219"/>
      <c r="H18" s="220"/>
      <c r="I18" s="219"/>
      <c r="J18" s="220"/>
      <c r="K18" s="219"/>
      <c r="L18" s="220"/>
      <c r="M18" s="219"/>
      <c r="N18" s="220"/>
      <c r="O18" s="219"/>
      <c r="P18" s="220"/>
      <c r="Q18" s="219"/>
      <c r="R18" s="220"/>
      <c r="S18" s="219"/>
      <c r="T18" s="221"/>
      <c r="U18" s="219"/>
      <c r="V18" s="222"/>
      <c r="W18" s="202"/>
    </row>
    <row r="19" spans="1:24" ht="16" thickBot="1">
      <c r="A19" s="247" t="s">
        <v>119</v>
      </c>
      <c r="B19" s="248" t="s">
        <v>119</v>
      </c>
      <c r="C19" s="223"/>
      <c r="D19" s="223">
        <f>IF(C19&lt;1,1,0)</f>
        <v>1</v>
      </c>
      <c r="E19" s="223"/>
      <c r="F19" s="223">
        <f>IF(E19&lt;1,1,0)</f>
        <v>1</v>
      </c>
      <c r="G19" s="223"/>
      <c r="H19" s="223">
        <f>IF(G19&lt;1,1,0)</f>
        <v>1</v>
      </c>
      <c r="I19" s="223"/>
      <c r="J19" s="223">
        <f>IF(I19&lt;1,1,0)</f>
        <v>1</v>
      </c>
      <c r="K19" s="223"/>
      <c r="L19" s="223">
        <f>IF(K19&lt;1,1,0)</f>
        <v>1</v>
      </c>
      <c r="M19" s="223"/>
      <c r="N19" s="223">
        <f>IF(M19&lt;1,1,0)</f>
        <v>1</v>
      </c>
      <c r="O19" s="223"/>
      <c r="P19" s="223">
        <f>IF(O19&lt;1,1,0)</f>
        <v>1</v>
      </c>
      <c r="Q19" s="223"/>
      <c r="R19" s="223">
        <f>IF(Q19&lt;1,1,0)</f>
        <v>1</v>
      </c>
      <c r="S19" s="223"/>
      <c r="T19" s="223">
        <f>IF(S19&lt;1,1,0)</f>
        <v>1</v>
      </c>
      <c r="U19" s="223"/>
      <c r="V19" s="223">
        <f>IF(U19&lt;1,1,0)</f>
        <v>1</v>
      </c>
      <c r="W19" s="202"/>
    </row>
    <row r="20" spans="1:24" s="130" customFormat="1" ht="16" thickBot="1">
      <c r="A20" s="133"/>
      <c r="B20" s="187" t="s">
        <v>61</v>
      </c>
      <c r="C20" s="224"/>
      <c r="D20" s="210"/>
      <c r="E20" s="224"/>
      <c r="F20" s="210"/>
      <c r="G20" s="224"/>
      <c r="H20" s="210"/>
      <c r="I20" s="224"/>
      <c r="J20" s="210"/>
      <c r="K20" s="224"/>
      <c r="L20" s="210"/>
      <c r="M20" s="224"/>
      <c r="N20" s="210"/>
      <c r="O20" s="224"/>
      <c r="P20" s="210"/>
      <c r="Q20" s="224"/>
      <c r="R20" s="210"/>
      <c r="S20" s="224"/>
      <c r="T20" s="210"/>
      <c r="U20" s="186"/>
      <c r="V20" s="210"/>
      <c r="W20" s="202" t="s">
        <v>110</v>
      </c>
    </row>
    <row r="21" spans="1:24">
      <c r="A21" s="249" t="s">
        <v>120</v>
      </c>
      <c r="B21" s="250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3"/>
      <c r="V21" s="207"/>
      <c r="W21" s="137"/>
    </row>
    <row r="22" spans="1:24" ht="24">
      <c r="A22" s="251" t="s">
        <v>121</v>
      </c>
      <c r="B22" s="252" t="s">
        <v>122</v>
      </c>
      <c r="C22" s="194"/>
      <c r="D22" s="194">
        <f>IF(C22&lt;4,1,0)</f>
        <v>1</v>
      </c>
      <c r="E22" s="194"/>
      <c r="F22" s="194">
        <f>IF(E22&lt;4,1,0)</f>
        <v>1</v>
      </c>
      <c r="G22" s="194"/>
      <c r="H22" s="194">
        <f>IF(G22&lt;4,1,0)</f>
        <v>1</v>
      </c>
      <c r="I22" s="194"/>
      <c r="J22" s="194">
        <f>IF(I22&lt;4,1,0)</f>
        <v>1</v>
      </c>
      <c r="K22" s="194"/>
      <c r="L22" s="194">
        <f>IF(K22&lt;4,1,0)</f>
        <v>1</v>
      </c>
      <c r="M22" s="194"/>
      <c r="N22" s="194">
        <f>IF(M22&lt;4,1,0)</f>
        <v>1</v>
      </c>
      <c r="O22" s="194"/>
      <c r="P22" s="194">
        <f>IF(O22&lt;4,1,0)</f>
        <v>1</v>
      </c>
      <c r="Q22" s="194"/>
      <c r="R22" s="194">
        <f>IF(Q22&lt;4,1,0)</f>
        <v>1</v>
      </c>
      <c r="S22" s="194"/>
      <c r="T22" s="194">
        <f>IF(S22&lt;4,1,0)</f>
        <v>1</v>
      </c>
      <c r="U22" s="194"/>
      <c r="V22" s="208">
        <f>IF(U22&lt;2,1,0)</f>
        <v>1</v>
      </c>
      <c r="W22" s="131"/>
    </row>
    <row r="23" spans="1:24">
      <c r="A23" s="251" t="s">
        <v>123</v>
      </c>
      <c r="B23" s="252">
        <v>2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5"/>
      <c r="V23" s="194"/>
      <c r="W23" s="131"/>
    </row>
    <row r="24" spans="1:24">
      <c r="A24" s="182" t="s">
        <v>109</v>
      </c>
      <c r="B24" s="238">
        <v>7</v>
      </c>
      <c r="C24" s="184">
        <f>+C22+C23</f>
        <v>0</v>
      </c>
      <c r="D24" s="184">
        <f>+D22</f>
        <v>1</v>
      </c>
      <c r="E24" s="184">
        <f>+E22+E23</f>
        <v>0</v>
      </c>
      <c r="F24" s="184">
        <f>+F22</f>
        <v>1</v>
      </c>
      <c r="G24" s="184">
        <f>+G22+G23</f>
        <v>0</v>
      </c>
      <c r="H24" s="184">
        <f>+H22</f>
        <v>1</v>
      </c>
      <c r="I24" s="184">
        <f>+I22+I23</f>
        <v>0</v>
      </c>
      <c r="J24" s="184">
        <f>+J22</f>
        <v>1</v>
      </c>
      <c r="K24" s="184">
        <f>+K22+K23</f>
        <v>0</v>
      </c>
      <c r="L24" s="184">
        <f>+L22</f>
        <v>1</v>
      </c>
      <c r="M24" s="184">
        <f>+M22+M23</f>
        <v>0</v>
      </c>
      <c r="N24" s="184">
        <f>+N22</f>
        <v>1</v>
      </c>
      <c r="O24" s="184">
        <f>+O22+O23</f>
        <v>0</v>
      </c>
      <c r="P24" s="184">
        <f>+P22</f>
        <v>1</v>
      </c>
      <c r="Q24" s="184">
        <f>+Q22+Q23</f>
        <v>0</v>
      </c>
      <c r="R24" s="184">
        <f>+R22</f>
        <v>1</v>
      </c>
      <c r="S24" s="184">
        <f>+S22+S23</f>
        <v>0</v>
      </c>
      <c r="T24" s="184">
        <f>+T22</f>
        <v>1</v>
      </c>
      <c r="U24" s="184">
        <f>+U22+U23</f>
        <v>0</v>
      </c>
      <c r="V24" s="184">
        <f>+V22</f>
        <v>1</v>
      </c>
      <c r="W24" s="212"/>
    </row>
    <row r="25" spans="1:24">
      <c r="A25" s="253" t="s">
        <v>269</v>
      </c>
      <c r="B25" s="254" t="s">
        <v>233</v>
      </c>
      <c r="C25" s="444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6"/>
      <c r="X25" s="135"/>
    </row>
    <row r="26" spans="1:24">
      <c r="A26" s="255" t="s">
        <v>138</v>
      </c>
      <c r="B26" s="252" t="s">
        <v>191</v>
      </c>
      <c r="C26" s="194"/>
      <c r="D26" s="194">
        <f t="shared" ref="D26" si="1">IF(C26&lt;1,1,0)</f>
        <v>1</v>
      </c>
      <c r="E26" s="194"/>
      <c r="F26" s="194">
        <f t="shared" ref="F26" si="2">IF(E26&lt;1,1,0)</f>
        <v>1</v>
      </c>
      <c r="G26" s="194"/>
      <c r="H26" s="194">
        <f t="shared" ref="H26" si="3">IF(G26&lt;1,1,0)</f>
        <v>1</v>
      </c>
      <c r="I26" s="194"/>
      <c r="J26" s="194">
        <f t="shared" ref="J26" si="4">IF(I26&lt;1,1,0)</f>
        <v>1</v>
      </c>
      <c r="K26" s="194"/>
      <c r="L26" s="194">
        <f t="shared" ref="L26" si="5">IF(K26&lt;1,1,0)</f>
        <v>1</v>
      </c>
      <c r="M26" s="194"/>
      <c r="N26" s="194">
        <f t="shared" ref="N26" si="6">IF(M26&lt;1,1,0)</f>
        <v>1</v>
      </c>
      <c r="O26" s="194"/>
      <c r="P26" s="194">
        <f t="shared" ref="P26" si="7">IF(O26&lt;1,1,0)</f>
        <v>1</v>
      </c>
      <c r="Q26" s="194"/>
      <c r="R26" s="194">
        <f t="shared" ref="R26" si="8">IF(Q26&lt;1,1,0)</f>
        <v>1</v>
      </c>
      <c r="S26" s="194"/>
      <c r="T26" s="194">
        <f t="shared" ref="T26" si="9">IF(S26&lt;1,1,0)</f>
        <v>1</v>
      </c>
      <c r="U26" s="194"/>
      <c r="V26" s="208">
        <f t="shared" ref="V26" si="10">IF(U26&lt;1,1,0)</f>
        <v>1</v>
      </c>
      <c r="W26" s="131"/>
      <c r="X26" s="135"/>
    </row>
    <row r="27" spans="1:24">
      <c r="A27" s="260" t="s">
        <v>139</v>
      </c>
      <c r="B27" s="261"/>
      <c r="C27" s="447"/>
      <c r="D27" s="448"/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9"/>
      <c r="X27" s="135"/>
    </row>
    <row r="28" spans="1:24">
      <c r="A28" s="256" t="s">
        <v>268</v>
      </c>
      <c r="B28" s="252">
        <v>3</v>
      </c>
      <c r="C28" s="194"/>
      <c r="D28" s="194">
        <f>IF(C$29&lt;3,1,0)</f>
        <v>1</v>
      </c>
      <c r="E28" s="194"/>
      <c r="F28" s="194">
        <f>IF(E$29&lt;3,1,0)</f>
        <v>1</v>
      </c>
      <c r="G28" s="194"/>
      <c r="H28" s="194">
        <f>IF(G$29&lt;3,1,0)</f>
        <v>1</v>
      </c>
      <c r="I28" s="194"/>
      <c r="J28" s="194">
        <f>IF(I$29&lt;3,1,0)</f>
        <v>1</v>
      </c>
      <c r="K28" s="194"/>
      <c r="L28" s="194">
        <f>IF(K$29&lt;3,1,0)</f>
        <v>1</v>
      </c>
      <c r="M28" s="194"/>
      <c r="N28" s="194">
        <f>IF(M$29&lt;3,1,0)</f>
        <v>1</v>
      </c>
      <c r="O28" s="194"/>
      <c r="P28" s="194">
        <f>IF(O$29&lt;3,1,0)</f>
        <v>1</v>
      </c>
      <c r="Q28" s="194"/>
      <c r="R28" s="194">
        <f>IF(Q$29&lt;3,1,0)</f>
        <v>1</v>
      </c>
      <c r="S28" s="194"/>
      <c r="T28" s="194">
        <f>IF(S$29&lt;3,1,0)</f>
        <v>1</v>
      </c>
      <c r="U28" s="194"/>
      <c r="V28" s="194">
        <f>IF(U$29&lt;3,1,0)</f>
        <v>1</v>
      </c>
      <c r="W28" s="131"/>
      <c r="X28" s="135"/>
    </row>
    <row r="29" spans="1:24">
      <c r="A29" s="182" t="s">
        <v>109</v>
      </c>
      <c r="B29" s="238">
        <v>6</v>
      </c>
      <c r="C29" s="184">
        <f t="shared" ref="C29:V29" si="11">+C26+C28</f>
        <v>0</v>
      </c>
      <c r="D29" s="184">
        <f t="shared" si="11"/>
        <v>2</v>
      </c>
      <c r="E29" s="184">
        <f t="shared" si="11"/>
        <v>0</v>
      </c>
      <c r="F29" s="184">
        <f t="shared" si="11"/>
        <v>2</v>
      </c>
      <c r="G29" s="184">
        <f t="shared" si="11"/>
        <v>0</v>
      </c>
      <c r="H29" s="184">
        <f t="shared" si="11"/>
        <v>2</v>
      </c>
      <c r="I29" s="184">
        <f t="shared" si="11"/>
        <v>0</v>
      </c>
      <c r="J29" s="184">
        <f t="shared" si="11"/>
        <v>2</v>
      </c>
      <c r="K29" s="184">
        <f t="shared" si="11"/>
        <v>0</v>
      </c>
      <c r="L29" s="184">
        <f t="shared" si="11"/>
        <v>2</v>
      </c>
      <c r="M29" s="184">
        <f t="shared" si="11"/>
        <v>0</v>
      </c>
      <c r="N29" s="184">
        <f t="shared" si="11"/>
        <v>2</v>
      </c>
      <c r="O29" s="184">
        <f t="shared" si="11"/>
        <v>0</v>
      </c>
      <c r="P29" s="184">
        <f t="shared" si="11"/>
        <v>2</v>
      </c>
      <c r="Q29" s="184">
        <f t="shared" si="11"/>
        <v>0</v>
      </c>
      <c r="R29" s="184">
        <f t="shared" si="11"/>
        <v>2</v>
      </c>
      <c r="S29" s="184">
        <f t="shared" si="11"/>
        <v>0</v>
      </c>
      <c r="T29" s="184">
        <f t="shared" si="11"/>
        <v>2</v>
      </c>
      <c r="U29" s="184">
        <f t="shared" si="11"/>
        <v>0</v>
      </c>
      <c r="V29" s="184">
        <f t="shared" si="11"/>
        <v>2</v>
      </c>
      <c r="W29" s="212"/>
      <c r="X29" s="135"/>
    </row>
    <row r="30" spans="1:24">
      <c r="A30" s="287" t="s">
        <v>132</v>
      </c>
      <c r="B30" s="254" t="s">
        <v>243</v>
      </c>
      <c r="C30" s="444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6"/>
      <c r="X30" s="135"/>
    </row>
    <row r="31" spans="1:24" ht="24">
      <c r="A31" s="257" t="s">
        <v>126</v>
      </c>
      <c r="B31" s="252" t="s">
        <v>124</v>
      </c>
      <c r="C31" s="194"/>
      <c r="D31" s="194">
        <f t="shared" ref="D31:D36" si="12">IF(C31&lt;1,1,0)</f>
        <v>1</v>
      </c>
      <c r="E31" s="194"/>
      <c r="F31" s="194">
        <f t="shared" ref="F31:F36" si="13">IF(E31&lt;1,1,0)</f>
        <v>1</v>
      </c>
      <c r="G31" s="194"/>
      <c r="H31" s="194">
        <f t="shared" ref="H31:H36" si="14">IF(G31&lt;1,1,0)</f>
        <v>1</v>
      </c>
      <c r="I31" s="194"/>
      <c r="J31" s="194">
        <f t="shared" ref="J31:J36" si="15">IF(I31&lt;1,1,0)</f>
        <v>1</v>
      </c>
      <c r="K31" s="194"/>
      <c r="L31" s="194">
        <f t="shared" ref="L31:L36" si="16">IF(K31&lt;1,1,0)</f>
        <v>1</v>
      </c>
      <c r="M31" s="194"/>
      <c r="N31" s="194">
        <f t="shared" ref="N31:N36" si="17">IF(M31&lt;1,1,0)</f>
        <v>1</v>
      </c>
      <c r="O31" s="194"/>
      <c r="P31" s="194">
        <f t="shared" ref="P31:P36" si="18">IF(O31&lt;1,1,0)</f>
        <v>1</v>
      </c>
      <c r="Q31" s="194"/>
      <c r="R31" s="194">
        <f t="shared" ref="R31:R36" si="19">IF(Q31&lt;1,1,0)</f>
        <v>1</v>
      </c>
      <c r="S31" s="194"/>
      <c r="T31" s="194">
        <f t="shared" ref="T31:T36" si="20">IF(S31&lt;1,1,0)</f>
        <v>1</v>
      </c>
      <c r="U31" s="194"/>
      <c r="V31" s="208">
        <f t="shared" ref="V31:V36" si="21">IF(U31&lt;1,1,0)</f>
        <v>1</v>
      </c>
      <c r="W31" s="131"/>
      <c r="X31" s="135"/>
    </row>
    <row r="32" spans="1:24">
      <c r="A32" s="257" t="s">
        <v>127</v>
      </c>
      <c r="B32" s="252" t="s">
        <v>125</v>
      </c>
      <c r="C32" s="194"/>
      <c r="D32" s="194">
        <f t="shared" si="12"/>
        <v>1</v>
      </c>
      <c r="E32" s="194"/>
      <c r="F32" s="194">
        <f t="shared" si="13"/>
        <v>1</v>
      </c>
      <c r="G32" s="194"/>
      <c r="H32" s="194">
        <f t="shared" si="14"/>
        <v>1</v>
      </c>
      <c r="I32" s="194"/>
      <c r="J32" s="194">
        <f t="shared" si="15"/>
        <v>1</v>
      </c>
      <c r="K32" s="194"/>
      <c r="L32" s="194">
        <f t="shared" si="16"/>
        <v>1</v>
      </c>
      <c r="M32" s="194"/>
      <c r="N32" s="194">
        <f t="shared" si="17"/>
        <v>1</v>
      </c>
      <c r="O32" s="194"/>
      <c r="P32" s="194">
        <f t="shared" si="18"/>
        <v>1</v>
      </c>
      <c r="Q32" s="194"/>
      <c r="R32" s="194">
        <f t="shared" si="19"/>
        <v>1</v>
      </c>
      <c r="S32" s="194"/>
      <c r="T32" s="194">
        <f t="shared" si="20"/>
        <v>1</v>
      </c>
      <c r="U32" s="194"/>
      <c r="V32" s="208">
        <f t="shared" si="21"/>
        <v>1</v>
      </c>
      <c r="W32" s="131"/>
      <c r="X32" s="135"/>
    </row>
    <row r="33" spans="1:25">
      <c r="A33" s="257" t="s">
        <v>128</v>
      </c>
      <c r="B33" s="252" t="s">
        <v>125</v>
      </c>
      <c r="C33" s="194"/>
      <c r="D33" s="194">
        <f t="shared" si="12"/>
        <v>1</v>
      </c>
      <c r="E33" s="194"/>
      <c r="F33" s="194">
        <f t="shared" si="13"/>
        <v>1</v>
      </c>
      <c r="G33" s="194"/>
      <c r="H33" s="194">
        <f t="shared" si="14"/>
        <v>1</v>
      </c>
      <c r="I33" s="194"/>
      <c r="J33" s="194">
        <f t="shared" si="15"/>
        <v>1</v>
      </c>
      <c r="K33" s="194"/>
      <c r="L33" s="194">
        <f t="shared" si="16"/>
        <v>1</v>
      </c>
      <c r="M33" s="194"/>
      <c r="N33" s="194">
        <f t="shared" si="17"/>
        <v>1</v>
      </c>
      <c r="O33" s="194"/>
      <c r="P33" s="194">
        <f t="shared" si="18"/>
        <v>1</v>
      </c>
      <c r="Q33" s="194"/>
      <c r="R33" s="194">
        <f t="shared" si="19"/>
        <v>1</v>
      </c>
      <c r="S33" s="194"/>
      <c r="T33" s="194">
        <f t="shared" si="20"/>
        <v>1</v>
      </c>
      <c r="U33" s="194"/>
      <c r="V33" s="208">
        <f t="shared" si="21"/>
        <v>1</v>
      </c>
      <c r="W33" s="131"/>
      <c r="X33" s="135"/>
    </row>
    <row r="34" spans="1:25">
      <c r="A34" s="257" t="s">
        <v>129</v>
      </c>
      <c r="B34" s="252" t="s">
        <v>125</v>
      </c>
      <c r="C34" s="194"/>
      <c r="D34" s="194">
        <f t="shared" si="12"/>
        <v>1</v>
      </c>
      <c r="E34" s="194"/>
      <c r="F34" s="194">
        <f t="shared" si="13"/>
        <v>1</v>
      </c>
      <c r="G34" s="194"/>
      <c r="H34" s="194">
        <f t="shared" si="14"/>
        <v>1</v>
      </c>
      <c r="I34" s="194"/>
      <c r="J34" s="194">
        <f t="shared" si="15"/>
        <v>1</v>
      </c>
      <c r="K34" s="194"/>
      <c r="L34" s="194">
        <f t="shared" si="16"/>
        <v>1</v>
      </c>
      <c r="M34" s="194"/>
      <c r="N34" s="194">
        <f t="shared" si="17"/>
        <v>1</v>
      </c>
      <c r="O34" s="194"/>
      <c r="P34" s="194">
        <f t="shared" si="18"/>
        <v>1</v>
      </c>
      <c r="Q34" s="194"/>
      <c r="R34" s="194">
        <f t="shared" si="19"/>
        <v>1</v>
      </c>
      <c r="S34" s="194"/>
      <c r="T34" s="194">
        <f t="shared" si="20"/>
        <v>1</v>
      </c>
      <c r="U34" s="194"/>
      <c r="V34" s="208">
        <f t="shared" si="21"/>
        <v>1</v>
      </c>
      <c r="W34" s="131"/>
      <c r="X34" s="135"/>
    </row>
    <row r="35" spans="1:25">
      <c r="A35" s="257" t="s">
        <v>130</v>
      </c>
      <c r="B35" s="252" t="s">
        <v>125</v>
      </c>
      <c r="C35" s="194"/>
      <c r="D35" s="194">
        <f t="shared" si="12"/>
        <v>1</v>
      </c>
      <c r="E35" s="194"/>
      <c r="F35" s="194">
        <f t="shared" si="13"/>
        <v>1</v>
      </c>
      <c r="G35" s="194"/>
      <c r="H35" s="194">
        <f t="shared" si="14"/>
        <v>1</v>
      </c>
      <c r="I35" s="194"/>
      <c r="J35" s="194">
        <f t="shared" si="15"/>
        <v>1</v>
      </c>
      <c r="K35" s="194"/>
      <c r="L35" s="194">
        <f t="shared" si="16"/>
        <v>1</v>
      </c>
      <c r="M35" s="194"/>
      <c r="N35" s="194">
        <f t="shared" si="17"/>
        <v>1</v>
      </c>
      <c r="O35" s="194"/>
      <c r="P35" s="194">
        <f t="shared" si="18"/>
        <v>1</v>
      </c>
      <c r="Q35" s="194"/>
      <c r="R35" s="194">
        <f t="shared" si="19"/>
        <v>1</v>
      </c>
      <c r="S35" s="194"/>
      <c r="T35" s="194">
        <f t="shared" si="20"/>
        <v>1</v>
      </c>
      <c r="U35" s="194"/>
      <c r="V35" s="208">
        <f t="shared" si="21"/>
        <v>1</v>
      </c>
      <c r="W35" s="131"/>
      <c r="X35" s="135"/>
    </row>
    <row r="36" spans="1:25">
      <c r="A36" s="257" t="s">
        <v>131</v>
      </c>
      <c r="B36" s="252" t="s">
        <v>125</v>
      </c>
      <c r="C36" s="194"/>
      <c r="D36" s="194">
        <f t="shared" si="12"/>
        <v>1</v>
      </c>
      <c r="E36" s="194"/>
      <c r="F36" s="194">
        <f t="shared" si="13"/>
        <v>1</v>
      </c>
      <c r="G36" s="194"/>
      <c r="H36" s="194">
        <f t="shared" si="14"/>
        <v>1</v>
      </c>
      <c r="I36" s="194"/>
      <c r="J36" s="194">
        <f t="shared" si="15"/>
        <v>1</v>
      </c>
      <c r="K36" s="194"/>
      <c r="L36" s="194">
        <f t="shared" si="16"/>
        <v>1</v>
      </c>
      <c r="M36" s="194"/>
      <c r="N36" s="194">
        <f t="shared" si="17"/>
        <v>1</v>
      </c>
      <c r="O36" s="194"/>
      <c r="P36" s="194">
        <f t="shared" si="18"/>
        <v>1</v>
      </c>
      <c r="Q36" s="194"/>
      <c r="R36" s="194">
        <f t="shared" si="19"/>
        <v>1</v>
      </c>
      <c r="S36" s="194"/>
      <c r="T36" s="194">
        <f t="shared" si="20"/>
        <v>1</v>
      </c>
      <c r="U36" s="194"/>
      <c r="V36" s="208">
        <f t="shared" si="21"/>
        <v>1</v>
      </c>
      <c r="W36" s="131"/>
      <c r="X36" s="135"/>
    </row>
    <row r="37" spans="1:25">
      <c r="A37" s="182" t="s">
        <v>109</v>
      </c>
      <c r="B37" s="188">
        <v>12</v>
      </c>
      <c r="C37" s="184">
        <f>+C31+C32+C36+C33+C34+C35+C36</f>
        <v>0</v>
      </c>
      <c r="D37" s="184">
        <f>+D31+D32+D33+D34+D35+D36</f>
        <v>6</v>
      </c>
      <c r="E37" s="184">
        <f>+E31+E32+E36+E33+E34+E35+E36</f>
        <v>0</v>
      </c>
      <c r="F37" s="184">
        <f>+F31+F32+F33+F34+F35+F36</f>
        <v>6</v>
      </c>
      <c r="G37" s="184">
        <f>+G31+G32+G36+G33+G34+G35+G36</f>
        <v>0</v>
      </c>
      <c r="H37" s="184">
        <f>+H31+H32+H33+H34+H35+H36</f>
        <v>6</v>
      </c>
      <c r="I37" s="184">
        <f>+I31+I32+I36+I33+I34+I35+I36</f>
        <v>0</v>
      </c>
      <c r="J37" s="184">
        <f>+J31+J32+J33+J34+J35+J36</f>
        <v>6</v>
      </c>
      <c r="K37" s="184">
        <f>+K31+K32+K36+K33+K34+K35+K36</f>
        <v>0</v>
      </c>
      <c r="L37" s="184">
        <f>+L31+L32+L33+L34+L35+L36</f>
        <v>6</v>
      </c>
      <c r="M37" s="184">
        <f>+M31+M32+M36+M33+M34+M35+M36</f>
        <v>0</v>
      </c>
      <c r="N37" s="184">
        <f>+N31+N32+N33+N34+N35+N36</f>
        <v>6</v>
      </c>
      <c r="O37" s="184">
        <f>+O31+O32+O36+O33+O34+O35+O36</f>
        <v>0</v>
      </c>
      <c r="P37" s="184">
        <f>+P31+P32+P33+P34+P35+P36</f>
        <v>6</v>
      </c>
      <c r="Q37" s="184">
        <f>+Q31+Q32+Q36+Q33+Q34+Q35+Q36</f>
        <v>0</v>
      </c>
      <c r="R37" s="184">
        <f>+R31+R32+R33+R34+R35+R36</f>
        <v>6</v>
      </c>
      <c r="S37" s="184">
        <f>+S31+S32+S36+S33+S34+S35+S36</f>
        <v>0</v>
      </c>
      <c r="T37" s="184">
        <f>+T31+T32+T33+T34+T35+T36</f>
        <v>6</v>
      </c>
      <c r="U37" s="184">
        <f>+U31+U32+U36+U33+U34+U35+U36</f>
        <v>0</v>
      </c>
      <c r="V37" s="184">
        <f>+V31+V32+V33+V34+V35+V36</f>
        <v>6</v>
      </c>
      <c r="W37" s="212"/>
      <c r="X37" s="135"/>
    </row>
    <row r="38" spans="1:25">
      <c r="A38" s="253" t="s">
        <v>270</v>
      </c>
      <c r="B38" s="254" t="s">
        <v>233</v>
      </c>
      <c r="C38" s="444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6"/>
      <c r="X38" s="135"/>
      <c r="Y38" s="262"/>
    </row>
    <row r="39" spans="1:25">
      <c r="A39" s="330" t="s">
        <v>133</v>
      </c>
      <c r="B39" s="331">
        <v>1</v>
      </c>
      <c r="C39" s="194"/>
      <c r="D39" s="194">
        <f>IF(C$43&lt;3,1,0)</f>
        <v>1</v>
      </c>
      <c r="E39" s="194"/>
      <c r="F39" s="194">
        <f>IF(E$43&lt;3,1,0)</f>
        <v>1</v>
      </c>
      <c r="G39" s="194"/>
      <c r="H39" s="194">
        <f>IF(G$43&lt;3,1,0)</f>
        <v>1</v>
      </c>
      <c r="I39" s="194"/>
      <c r="J39" s="194">
        <f>IF(I$43&lt;3,1,0)</f>
        <v>1</v>
      </c>
      <c r="K39" s="194"/>
      <c r="L39" s="194">
        <f>IF(K$43&lt;3,1,0)</f>
        <v>1</v>
      </c>
      <c r="M39" s="194"/>
      <c r="N39" s="194">
        <f>IF(M$43&lt;3,1,0)</f>
        <v>1</v>
      </c>
      <c r="O39" s="194"/>
      <c r="P39" s="194">
        <f>IF(O$43&lt;3,1,0)</f>
        <v>1</v>
      </c>
      <c r="Q39" s="194"/>
      <c r="R39" s="194">
        <f>IF(Q$43&lt;3,1,0)</f>
        <v>1</v>
      </c>
      <c r="S39" s="194"/>
      <c r="T39" s="194">
        <f>IF(S$43&lt;3,1,0)</f>
        <v>1</v>
      </c>
      <c r="U39" s="194"/>
      <c r="V39" s="194">
        <f>IF(U$43&lt;3,1,0)</f>
        <v>1</v>
      </c>
      <c r="W39" s="131"/>
      <c r="X39" s="135"/>
    </row>
    <row r="40" spans="1:25">
      <c r="A40" s="330" t="s">
        <v>271</v>
      </c>
      <c r="B40" s="331">
        <v>1</v>
      </c>
      <c r="C40" s="194"/>
      <c r="D40" s="194">
        <f t="shared" ref="D40:F42" si="22">IF(C$43&lt;3,1,0)</f>
        <v>1</v>
      </c>
      <c r="E40" s="194"/>
      <c r="F40" s="194">
        <f t="shared" si="22"/>
        <v>1</v>
      </c>
      <c r="G40" s="194"/>
      <c r="H40" s="194">
        <f t="shared" ref="H40" si="23">IF(G$43&lt;3,1,0)</f>
        <v>1</v>
      </c>
      <c r="I40" s="194"/>
      <c r="J40" s="194">
        <f t="shared" ref="J40" si="24">IF(I$43&lt;3,1,0)</f>
        <v>1</v>
      </c>
      <c r="K40" s="194"/>
      <c r="L40" s="194">
        <f t="shared" ref="L40" si="25">IF(K$43&lt;3,1,0)</f>
        <v>1</v>
      </c>
      <c r="M40" s="194"/>
      <c r="N40" s="194">
        <f t="shared" ref="N40" si="26">IF(M$43&lt;3,1,0)</f>
        <v>1</v>
      </c>
      <c r="O40" s="194"/>
      <c r="P40" s="194">
        <f t="shared" ref="P40" si="27">IF(O$43&lt;3,1,0)</f>
        <v>1</v>
      </c>
      <c r="Q40" s="194"/>
      <c r="R40" s="194">
        <f t="shared" ref="R40" si="28">IF(Q$43&lt;3,1,0)</f>
        <v>1</v>
      </c>
      <c r="S40" s="194"/>
      <c r="T40" s="194">
        <f t="shared" ref="T40" si="29">IF(S$43&lt;3,1,0)</f>
        <v>1</v>
      </c>
      <c r="U40" s="194"/>
      <c r="V40" s="194">
        <f t="shared" ref="V40" si="30">IF(U$43&lt;3,1,0)</f>
        <v>1</v>
      </c>
      <c r="W40" s="131"/>
      <c r="X40" s="135"/>
    </row>
    <row r="41" spans="1:25">
      <c r="A41" s="330" t="s">
        <v>272</v>
      </c>
      <c r="B41" s="331" t="s">
        <v>125</v>
      </c>
      <c r="C41" s="194"/>
      <c r="D41" s="194">
        <f t="shared" si="22"/>
        <v>1</v>
      </c>
      <c r="E41" s="194"/>
      <c r="F41" s="194">
        <f t="shared" si="22"/>
        <v>1</v>
      </c>
      <c r="G41" s="194"/>
      <c r="H41" s="194">
        <f t="shared" ref="H41" si="31">IF(G$43&lt;3,1,0)</f>
        <v>1</v>
      </c>
      <c r="I41" s="194"/>
      <c r="J41" s="194">
        <f t="shared" ref="J41" si="32">IF(I$43&lt;3,1,0)</f>
        <v>1</v>
      </c>
      <c r="K41" s="194"/>
      <c r="L41" s="194">
        <f t="shared" ref="L41" si="33">IF(K$43&lt;3,1,0)</f>
        <v>1</v>
      </c>
      <c r="M41" s="194"/>
      <c r="N41" s="194">
        <f t="shared" ref="N41" si="34">IF(M$43&lt;3,1,0)</f>
        <v>1</v>
      </c>
      <c r="O41" s="194"/>
      <c r="P41" s="194">
        <f t="shared" ref="P41" si="35">IF(O$43&lt;3,1,0)</f>
        <v>1</v>
      </c>
      <c r="Q41" s="194"/>
      <c r="R41" s="194">
        <f t="shared" ref="R41" si="36">IF(Q$43&lt;3,1,0)</f>
        <v>1</v>
      </c>
      <c r="S41" s="194"/>
      <c r="T41" s="194">
        <f t="shared" ref="T41" si="37">IF(S$43&lt;3,1,0)</f>
        <v>1</v>
      </c>
      <c r="U41" s="194"/>
      <c r="V41" s="194">
        <f t="shared" ref="V41" si="38">IF(U$43&lt;3,1,0)</f>
        <v>1</v>
      </c>
      <c r="W41" s="131"/>
      <c r="X41" s="135"/>
    </row>
    <row r="42" spans="1:25" ht="24">
      <c r="A42" s="332" t="s">
        <v>273</v>
      </c>
      <c r="B42" s="333" t="s">
        <v>125</v>
      </c>
      <c r="C42" s="194"/>
      <c r="D42" s="194">
        <f t="shared" si="22"/>
        <v>1</v>
      </c>
      <c r="E42" s="194"/>
      <c r="F42" s="194">
        <f t="shared" si="22"/>
        <v>1</v>
      </c>
      <c r="G42" s="194"/>
      <c r="H42" s="194">
        <f t="shared" ref="H42" si="39">IF(G$43&lt;3,1,0)</f>
        <v>1</v>
      </c>
      <c r="I42" s="194"/>
      <c r="J42" s="194">
        <f t="shared" ref="J42" si="40">IF(I$43&lt;3,1,0)</f>
        <v>1</v>
      </c>
      <c r="K42" s="194"/>
      <c r="L42" s="194">
        <f t="shared" ref="L42" si="41">IF(K$43&lt;3,1,0)</f>
        <v>1</v>
      </c>
      <c r="M42" s="194"/>
      <c r="N42" s="194">
        <f t="shared" ref="N42" si="42">IF(M$43&lt;3,1,0)</f>
        <v>1</v>
      </c>
      <c r="O42" s="194"/>
      <c r="P42" s="194">
        <f t="shared" ref="P42" si="43">IF(O$43&lt;3,1,0)</f>
        <v>1</v>
      </c>
      <c r="Q42" s="194"/>
      <c r="R42" s="194">
        <f t="shared" ref="R42" si="44">IF(Q$43&lt;3,1,0)</f>
        <v>1</v>
      </c>
      <c r="S42" s="194"/>
      <c r="T42" s="194">
        <f t="shared" ref="T42" si="45">IF(S$43&lt;3,1,0)</f>
        <v>1</v>
      </c>
      <c r="U42" s="194"/>
      <c r="V42" s="194">
        <f t="shared" ref="V42" si="46">IF(U$43&lt;3,1,0)</f>
        <v>1</v>
      </c>
      <c r="W42" s="131"/>
      <c r="X42" s="135"/>
    </row>
    <row r="43" spans="1:25">
      <c r="A43" s="182" t="s">
        <v>109</v>
      </c>
      <c r="B43" s="188">
        <v>6</v>
      </c>
      <c r="C43" s="184">
        <f t="shared" ref="C43:V43" si="47">+C39+C40+C41+C42</f>
        <v>0</v>
      </c>
      <c r="D43" s="184">
        <f t="shared" si="47"/>
        <v>4</v>
      </c>
      <c r="E43" s="184">
        <f t="shared" si="47"/>
        <v>0</v>
      </c>
      <c r="F43" s="184">
        <f t="shared" si="47"/>
        <v>4</v>
      </c>
      <c r="G43" s="184">
        <f t="shared" si="47"/>
        <v>0</v>
      </c>
      <c r="H43" s="184">
        <f t="shared" si="47"/>
        <v>4</v>
      </c>
      <c r="I43" s="184">
        <f t="shared" si="47"/>
        <v>0</v>
      </c>
      <c r="J43" s="184">
        <f t="shared" si="47"/>
        <v>4</v>
      </c>
      <c r="K43" s="184">
        <f t="shared" si="47"/>
        <v>0</v>
      </c>
      <c r="L43" s="184">
        <f t="shared" si="47"/>
        <v>4</v>
      </c>
      <c r="M43" s="184">
        <f t="shared" si="47"/>
        <v>0</v>
      </c>
      <c r="N43" s="184">
        <f t="shared" si="47"/>
        <v>4</v>
      </c>
      <c r="O43" s="184">
        <f t="shared" si="47"/>
        <v>0</v>
      </c>
      <c r="P43" s="184">
        <f t="shared" si="47"/>
        <v>4</v>
      </c>
      <c r="Q43" s="184">
        <f t="shared" si="47"/>
        <v>0</v>
      </c>
      <c r="R43" s="184">
        <f t="shared" si="47"/>
        <v>4</v>
      </c>
      <c r="S43" s="184">
        <f t="shared" si="47"/>
        <v>0</v>
      </c>
      <c r="T43" s="184">
        <f t="shared" si="47"/>
        <v>4</v>
      </c>
      <c r="U43" s="184">
        <f t="shared" si="47"/>
        <v>0</v>
      </c>
      <c r="V43" s="184">
        <f t="shared" si="47"/>
        <v>4</v>
      </c>
      <c r="W43" s="212"/>
      <c r="X43" s="135"/>
      <c r="Y43" s="262"/>
    </row>
    <row r="44" spans="1:25">
      <c r="A44" s="253" t="s">
        <v>230</v>
      </c>
      <c r="B44" s="254" t="s">
        <v>231</v>
      </c>
      <c r="C44" s="444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6"/>
      <c r="X44" s="135"/>
    </row>
    <row r="45" spans="1:25">
      <c r="A45" s="263" t="s">
        <v>145</v>
      </c>
      <c r="B45" s="264"/>
      <c r="C45" s="266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8"/>
      <c r="X45" s="135"/>
    </row>
    <row r="46" spans="1:25">
      <c r="A46" s="265" t="s">
        <v>146</v>
      </c>
      <c r="B46" s="252">
        <v>1</v>
      </c>
      <c r="C46" s="194"/>
      <c r="D46" s="194">
        <f>IF(C$51&lt;5,1,0)</f>
        <v>1</v>
      </c>
      <c r="E46" s="194"/>
      <c r="F46" s="194">
        <f>IF(E$51&lt;5,1,0)</f>
        <v>1</v>
      </c>
      <c r="G46" s="194"/>
      <c r="H46" s="194">
        <f>IF(G$51&lt;5,1,0)</f>
        <v>1</v>
      </c>
      <c r="I46" s="194"/>
      <c r="J46" s="194">
        <f>IF(I$51&lt;5,1,0)</f>
        <v>1</v>
      </c>
      <c r="K46" s="194"/>
      <c r="L46" s="194">
        <f>IF(K$51&lt;5,1,0)</f>
        <v>1</v>
      </c>
      <c r="M46" s="194"/>
      <c r="N46" s="194">
        <f>IF(M$51&lt;5,1,0)</f>
        <v>1</v>
      </c>
      <c r="O46" s="194"/>
      <c r="P46" s="194">
        <f>IF(O$51&lt;5,1,0)</f>
        <v>1</v>
      </c>
      <c r="Q46" s="194"/>
      <c r="R46" s="194">
        <f>IF(Q$51&lt;5,1,0)</f>
        <v>1</v>
      </c>
      <c r="S46" s="194"/>
      <c r="T46" s="194">
        <f>IF(S$51&lt;5,1,0)</f>
        <v>1</v>
      </c>
      <c r="U46" s="194"/>
      <c r="V46" s="194">
        <f>IF(U$51&lt;5,1,0)</f>
        <v>1</v>
      </c>
      <c r="W46" s="131"/>
      <c r="X46" s="135"/>
    </row>
    <row r="47" spans="1:25">
      <c r="A47" s="265" t="s">
        <v>147</v>
      </c>
      <c r="B47" s="252">
        <v>1</v>
      </c>
      <c r="C47" s="194"/>
      <c r="D47" s="194">
        <f t="shared" ref="D47:F49" si="48">IF(C$51&lt;5,1,0)</f>
        <v>1</v>
      </c>
      <c r="E47" s="194"/>
      <c r="F47" s="194">
        <f t="shared" si="48"/>
        <v>1</v>
      </c>
      <c r="G47" s="194"/>
      <c r="H47" s="194">
        <f t="shared" ref="H47" si="49">IF(G$51&lt;5,1,0)</f>
        <v>1</v>
      </c>
      <c r="I47" s="194"/>
      <c r="J47" s="194">
        <f t="shared" ref="J47" si="50">IF(I$51&lt;5,1,0)</f>
        <v>1</v>
      </c>
      <c r="K47" s="194"/>
      <c r="L47" s="194">
        <f t="shared" ref="L47" si="51">IF(K$51&lt;5,1,0)</f>
        <v>1</v>
      </c>
      <c r="M47" s="194"/>
      <c r="N47" s="194">
        <f t="shared" ref="N47" si="52">IF(M$51&lt;5,1,0)</f>
        <v>1</v>
      </c>
      <c r="O47" s="194"/>
      <c r="P47" s="194">
        <f t="shared" ref="P47" si="53">IF(O$51&lt;5,1,0)</f>
        <v>1</v>
      </c>
      <c r="Q47" s="194"/>
      <c r="R47" s="194">
        <f t="shared" ref="R47" si="54">IF(Q$51&lt;5,1,0)</f>
        <v>1</v>
      </c>
      <c r="S47" s="194"/>
      <c r="T47" s="194">
        <f t="shared" ref="T47" si="55">IF(S$51&lt;5,1,0)</f>
        <v>1</v>
      </c>
      <c r="U47" s="194"/>
      <c r="V47" s="194">
        <f t="shared" ref="V47" si="56">IF(U$51&lt;5,1,0)</f>
        <v>1</v>
      </c>
      <c r="W47" s="131"/>
      <c r="X47" s="135"/>
    </row>
    <row r="48" spans="1:25">
      <c r="A48" s="265" t="s">
        <v>148</v>
      </c>
      <c r="B48" s="252">
        <v>3</v>
      </c>
      <c r="C48" s="194"/>
      <c r="D48" s="194">
        <f t="shared" si="48"/>
        <v>1</v>
      </c>
      <c r="E48" s="194"/>
      <c r="F48" s="194">
        <f t="shared" si="48"/>
        <v>1</v>
      </c>
      <c r="G48" s="194"/>
      <c r="H48" s="194">
        <f t="shared" ref="H48" si="57">IF(G$51&lt;5,1,0)</f>
        <v>1</v>
      </c>
      <c r="I48" s="194"/>
      <c r="J48" s="194">
        <f t="shared" ref="J48" si="58">IF(I$51&lt;5,1,0)</f>
        <v>1</v>
      </c>
      <c r="K48" s="194"/>
      <c r="L48" s="194">
        <f t="shared" ref="L48" si="59">IF(K$51&lt;5,1,0)</f>
        <v>1</v>
      </c>
      <c r="M48" s="194"/>
      <c r="N48" s="194">
        <f t="shared" ref="N48" si="60">IF(M$51&lt;5,1,0)</f>
        <v>1</v>
      </c>
      <c r="O48" s="194"/>
      <c r="P48" s="194">
        <f t="shared" ref="P48" si="61">IF(O$51&lt;5,1,0)</f>
        <v>1</v>
      </c>
      <c r="Q48" s="194"/>
      <c r="R48" s="194">
        <f t="shared" ref="R48" si="62">IF(Q$51&lt;5,1,0)</f>
        <v>1</v>
      </c>
      <c r="S48" s="194"/>
      <c r="T48" s="194">
        <f t="shared" ref="T48" si="63">IF(S$51&lt;5,1,0)</f>
        <v>1</v>
      </c>
      <c r="U48" s="194"/>
      <c r="V48" s="194">
        <f t="shared" ref="V48" si="64">IF(U$51&lt;5,1,0)</f>
        <v>1</v>
      </c>
      <c r="W48" s="131"/>
      <c r="X48" s="135"/>
    </row>
    <row r="49" spans="1:304">
      <c r="A49" s="265" t="s">
        <v>149</v>
      </c>
      <c r="B49" s="252">
        <v>1</v>
      </c>
      <c r="C49" s="194"/>
      <c r="D49" s="194">
        <f t="shared" si="48"/>
        <v>1</v>
      </c>
      <c r="E49" s="194"/>
      <c r="F49" s="194">
        <f t="shared" si="48"/>
        <v>1</v>
      </c>
      <c r="G49" s="194"/>
      <c r="H49" s="194">
        <f t="shared" ref="H49" si="65">IF(G$51&lt;5,1,0)</f>
        <v>1</v>
      </c>
      <c r="I49" s="194"/>
      <c r="J49" s="194">
        <f t="shared" ref="J49" si="66">IF(I$51&lt;5,1,0)</f>
        <v>1</v>
      </c>
      <c r="K49" s="194"/>
      <c r="L49" s="194">
        <f t="shared" ref="L49" si="67">IF(K$51&lt;5,1,0)</f>
        <v>1</v>
      </c>
      <c r="M49" s="194"/>
      <c r="N49" s="194">
        <f t="shared" ref="N49" si="68">IF(M$51&lt;5,1,0)</f>
        <v>1</v>
      </c>
      <c r="O49" s="194"/>
      <c r="P49" s="194">
        <f t="shared" ref="P49" si="69">IF(O$51&lt;5,1,0)</f>
        <v>1</v>
      </c>
      <c r="Q49" s="194"/>
      <c r="R49" s="194">
        <f t="shared" ref="R49" si="70">IF(Q$51&lt;5,1,0)</f>
        <v>1</v>
      </c>
      <c r="S49" s="194"/>
      <c r="T49" s="194">
        <f t="shared" ref="T49" si="71">IF(S$51&lt;5,1,0)</f>
        <v>1</v>
      </c>
      <c r="U49" s="194"/>
      <c r="V49" s="194">
        <f t="shared" ref="V49" si="72">IF(U$51&lt;5,1,0)</f>
        <v>1</v>
      </c>
      <c r="W49" s="131"/>
      <c r="X49" s="135"/>
    </row>
    <row r="50" spans="1:304">
      <c r="A50" s="256" t="s">
        <v>150</v>
      </c>
      <c r="B50" s="252" t="s">
        <v>151</v>
      </c>
      <c r="C50" s="194"/>
      <c r="D50" s="194">
        <f>IF(C50&lt;2,1,0)</f>
        <v>1</v>
      </c>
      <c r="E50" s="194"/>
      <c r="F50" s="194">
        <f>IF(E50&lt;2,1,0)</f>
        <v>1</v>
      </c>
      <c r="G50" s="194"/>
      <c r="H50" s="194">
        <f>IF(G50&lt;2,1,0)</f>
        <v>1</v>
      </c>
      <c r="I50" s="194"/>
      <c r="J50" s="194">
        <f>IF(I50&lt;2,1,0)</f>
        <v>1</v>
      </c>
      <c r="K50" s="194"/>
      <c r="L50" s="194">
        <f>IF(K50&lt;2,1,0)</f>
        <v>1</v>
      </c>
      <c r="M50" s="194"/>
      <c r="N50" s="194">
        <f>IF(M50&lt;2,1,0)</f>
        <v>1</v>
      </c>
      <c r="O50" s="194"/>
      <c r="P50" s="194">
        <f>IF(O50&lt;2,1,0)</f>
        <v>1</v>
      </c>
      <c r="Q50" s="194"/>
      <c r="R50" s="194">
        <f>IF(Q50&lt;2,1,0)</f>
        <v>1</v>
      </c>
      <c r="S50" s="194"/>
      <c r="T50" s="194">
        <f>IF(S50&lt;2,1,0)</f>
        <v>1</v>
      </c>
      <c r="U50" s="194"/>
      <c r="V50" s="208">
        <f>IF(U50&lt;4,1,0)</f>
        <v>1</v>
      </c>
      <c r="W50" s="131"/>
      <c r="X50" s="135"/>
    </row>
    <row r="51" spans="1:304">
      <c r="A51" s="182" t="s">
        <v>109</v>
      </c>
      <c r="B51" s="188">
        <v>8</v>
      </c>
      <c r="C51" s="184">
        <f>+C46+C47+C48+C49+C50</f>
        <v>0</v>
      </c>
      <c r="D51" s="184">
        <f>+D50</f>
        <v>1</v>
      </c>
      <c r="E51" s="184">
        <f>+E46+E47+E48+E49+E50</f>
        <v>0</v>
      </c>
      <c r="F51" s="184">
        <f>+F50</f>
        <v>1</v>
      </c>
      <c r="G51" s="184">
        <f>+G46+G47+G48+G49+G50</f>
        <v>0</v>
      </c>
      <c r="H51" s="184">
        <f>+H50</f>
        <v>1</v>
      </c>
      <c r="I51" s="184">
        <f>+I46+I47+I48+I49+I50</f>
        <v>0</v>
      </c>
      <c r="J51" s="184">
        <f>+J50</f>
        <v>1</v>
      </c>
      <c r="K51" s="184">
        <f>+K46+K47+K48+K49+K50</f>
        <v>0</v>
      </c>
      <c r="L51" s="184">
        <f>+L50</f>
        <v>1</v>
      </c>
      <c r="M51" s="184">
        <f>+M46+M47+M48+M49+M50</f>
        <v>0</v>
      </c>
      <c r="N51" s="184">
        <f>+N50</f>
        <v>1</v>
      </c>
      <c r="O51" s="184">
        <f>+O46+O47+O48+O49+O50</f>
        <v>0</v>
      </c>
      <c r="P51" s="184">
        <f>+P50</f>
        <v>1</v>
      </c>
      <c r="Q51" s="184">
        <f>+Q46+Q47+Q48+Q49+Q50</f>
        <v>0</v>
      </c>
      <c r="R51" s="184">
        <f>+R50</f>
        <v>1</v>
      </c>
      <c r="S51" s="184">
        <f>+S46+S47+S48+S49+S50</f>
        <v>0</v>
      </c>
      <c r="T51" s="184">
        <f>+T50</f>
        <v>1</v>
      </c>
      <c r="U51" s="184">
        <f>+U46+U47+U48+U49+U50</f>
        <v>0</v>
      </c>
      <c r="V51" s="184">
        <f>+V50</f>
        <v>1</v>
      </c>
      <c r="W51" s="212"/>
      <c r="X51" s="135"/>
    </row>
    <row r="52" spans="1:304" s="335" customFormat="1">
      <c r="A52" s="336" t="s">
        <v>274</v>
      </c>
      <c r="B52" s="460" t="s">
        <v>233</v>
      </c>
      <c r="C52" s="462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4"/>
      <c r="X52" s="334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  <c r="GF52" s="215"/>
      <c r="GG52" s="215"/>
      <c r="GH52" s="215"/>
      <c r="GI52" s="215"/>
      <c r="GJ52" s="215"/>
      <c r="GK52" s="215"/>
      <c r="GL52" s="215"/>
      <c r="GM52" s="215"/>
      <c r="GN52" s="215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  <c r="HC52" s="215"/>
      <c r="HD52" s="215"/>
      <c r="HE52" s="215"/>
      <c r="HF52" s="215"/>
      <c r="HG52" s="215"/>
      <c r="HH52" s="215"/>
      <c r="HI52" s="215"/>
      <c r="HJ52" s="215"/>
      <c r="HK52" s="215"/>
      <c r="HL52" s="215"/>
      <c r="HM52" s="215"/>
      <c r="HN52" s="215"/>
      <c r="HO52" s="215"/>
      <c r="HP52" s="215"/>
      <c r="HQ52" s="215"/>
      <c r="HR52" s="215"/>
      <c r="HS52" s="215"/>
      <c r="HT52" s="215"/>
      <c r="HU52" s="215"/>
      <c r="HV52" s="215"/>
      <c r="HW52" s="215"/>
      <c r="HX52" s="215"/>
      <c r="HY52" s="215"/>
      <c r="HZ52" s="215"/>
      <c r="IA52" s="215"/>
      <c r="IB52" s="215"/>
      <c r="IC52" s="215"/>
      <c r="ID52" s="215"/>
      <c r="IE52" s="215"/>
      <c r="IF52" s="215"/>
      <c r="IG52" s="215"/>
      <c r="IH52" s="215"/>
      <c r="II52" s="215"/>
      <c r="IJ52" s="215"/>
      <c r="IK52" s="215"/>
      <c r="IL52" s="215"/>
      <c r="IM52" s="215"/>
      <c r="IN52" s="215"/>
      <c r="IO52" s="215"/>
      <c r="IP52" s="215"/>
      <c r="IQ52" s="215"/>
      <c r="IR52" s="215"/>
      <c r="IS52" s="215"/>
      <c r="IT52" s="215"/>
      <c r="IU52" s="215"/>
      <c r="IV52" s="215"/>
      <c r="IW52" s="215"/>
      <c r="IX52" s="215"/>
      <c r="IY52" s="215"/>
      <c r="IZ52" s="215"/>
      <c r="JA52" s="215"/>
      <c r="JB52" s="215"/>
      <c r="JC52" s="215"/>
      <c r="JD52" s="215"/>
      <c r="JE52" s="215"/>
      <c r="JF52" s="215"/>
      <c r="JG52" s="215"/>
      <c r="JH52" s="215"/>
      <c r="JI52" s="215"/>
      <c r="JJ52" s="215"/>
      <c r="JK52" s="215"/>
      <c r="JL52" s="215"/>
      <c r="JM52" s="215"/>
      <c r="JN52" s="215"/>
      <c r="JO52" s="215"/>
      <c r="JP52" s="215"/>
      <c r="JQ52" s="215"/>
      <c r="JR52" s="215"/>
      <c r="JS52" s="215"/>
      <c r="JT52" s="215"/>
      <c r="JU52" s="215"/>
      <c r="JV52" s="215"/>
      <c r="JW52" s="215"/>
      <c r="JX52" s="215"/>
      <c r="JY52" s="215"/>
      <c r="JZ52" s="215"/>
      <c r="KA52" s="215"/>
      <c r="KB52" s="215"/>
      <c r="KC52" s="215"/>
      <c r="KD52" s="215"/>
      <c r="KE52" s="215"/>
      <c r="KF52" s="215"/>
      <c r="KG52" s="215"/>
      <c r="KH52" s="215"/>
      <c r="KI52" s="215"/>
      <c r="KJ52" s="215"/>
      <c r="KK52" s="215"/>
      <c r="KL52" s="215"/>
      <c r="KM52" s="215"/>
      <c r="KN52" s="215"/>
      <c r="KO52" s="215"/>
      <c r="KP52" s="215"/>
      <c r="KQ52" s="215"/>
      <c r="KR52" s="215"/>
    </row>
    <row r="53" spans="1:304">
      <c r="A53" s="336" t="s">
        <v>278</v>
      </c>
      <c r="B53" s="461"/>
      <c r="C53" s="465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6"/>
      <c r="T53" s="466"/>
      <c r="U53" s="466"/>
      <c r="V53" s="466"/>
      <c r="W53" s="467"/>
      <c r="X53" s="13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</row>
    <row r="54" spans="1:304">
      <c r="A54" s="251" t="s">
        <v>275</v>
      </c>
      <c r="B54" s="338">
        <v>2</v>
      </c>
      <c r="C54" s="194"/>
      <c r="D54" s="194">
        <f>IF(C$57&lt;3,1,0)</f>
        <v>1</v>
      </c>
      <c r="E54" s="194"/>
      <c r="F54" s="194">
        <f>IF(E$57&lt;3,1,0)</f>
        <v>1</v>
      </c>
      <c r="G54" s="194"/>
      <c r="H54" s="194">
        <f>IF(G$57&lt;3,1,0)</f>
        <v>1</v>
      </c>
      <c r="I54" s="194"/>
      <c r="J54" s="194">
        <f>IF(I$57&lt;3,1,0)</f>
        <v>1</v>
      </c>
      <c r="K54" s="194"/>
      <c r="L54" s="194">
        <f>IF(K$57&lt;3,1,0)</f>
        <v>1</v>
      </c>
      <c r="M54" s="194"/>
      <c r="N54" s="194">
        <f>IF(M$57&lt;3,1,0)</f>
        <v>1</v>
      </c>
      <c r="O54" s="194"/>
      <c r="P54" s="194">
        <f>IF(O$57&lt;3,1,0)</f>
        <v>1</v>
      </c>
      <c r="Q54" s="194"/>
      <c r="R54" s="194">
        <f>IF(Q$57&lt;3,1,0)</f>
        <v>1</v>
      </c>
      <c r="S54" s="194"/>
      <c r="T54" s="194">
        <f>IF(S$57&lt;3,1,0)</f>
        <v>1</v>
      </c>
      <c r="U54" s="194"/>
      <c r="V54" s="194">
        <f>IF(U$57&lt;3,1,0)</f>
        <v>1</v>
      </c>
      <c r="W54" s="131"/>
      <c r="X54" s="135"/>
    </row>
    <row r="55" spans="1:304">
      <c r="A55" s="251" t="s">
        <v>276</v>
      </c>
      <c r="B55" s="338">
        <v>2</v>
      </c>
      <c r="C55" s="194"/>
      <c r="D55" s="194">
        <f t="shared" ref="D55:F56" si="73">IF(C$57&lt;3,1,0)</f>
        <v>1</v>
      </c>
      <c r="E55" s="194"/>
      <c r="F55" s="194">
        <f t="shared" si="73"/>
        <v>1</v>
      </c>
      <c r="G55" s="194"/>
      <c r="H55" s="194">
        <f t="shared" ref="H55" si="74">IF(G$57&lt;3,1,0)</f>
        <v>1</v>
      </c>
      <c r="I55" s="194"/>
      <c r="J55" s="194">
        <f t="shared" ref="J55" si="75">IF(I$57&lt;3,1,0)</f>
        <v>1</v>
      </c>
      <c r="K55" s="194"/>
      <c r="L55" s="194">
        <f t="shared" ref="L55" si="76">IF(K$57&lt;3,1,0)</f>
        <v>1</v>
      </c>
      <c r="M55" s="194"/>
      <c r="N55" s="194">
        <f t="shared" ref="N55" si="77">IF(M$57&lt;3,1,0)</f>
        <v>1</v>
      </c>
      <c r="O55" s="194"/>
      <c r="P55" s="194">
        <f t="shared" ref="P55" si="78">IF(O$57&lt;3,1,0)</f>
        <v>1</v>
      </c>
      <c r="Q55" s="194"/>
      <c r="R55" s="194">
        <f t="shared" ref="R55" si="79">IF(Q$57&lt;3,1,0)</f>
        <v>1</v>
      </c>
      <c r="S55" s="194"/>
      <c r="T55" s="194">
        <f t="shared" ref="T55" si="80">IF(S$57&lt;3,1,0)</f>
        <v>1</v>
      </c>
      <c r="U55" s="194"/>
      <c r="V55" s="194">
        <f t="shared" ref="V55" si="81">IF(U$57&lt;3,1,0)</f>
        <v>1</v>
      </c>
      <c r="W55" s="131"/>
      <c r="X55" s="135"/>
    </row>
    <row r="56" spans="1:304">
      <c r="A56" s="251" t="s">
        <v>277</v>
      </c>
      <c r="B56" s="338">
        <v>2</v>
      </c>
      <c r="C56" s="194"/>
      <c r="D56" s="194">
        <f t="shared" si="73"/>
        <v>1</v>
      </c>
      <c r="E56" s="194"/>
      <c r="F56" s="194">
        <f t="shared" si="73"/>
        <v>1</v>
      </c>
      <c r="G56" s="194"/>
      <c r="H56" s="194">
        <f t="shared" ref="H56" si="82">IF(G$57&lt;3,1,0)</f>
        <v>1</v>
      </c>
      <c r="I56" s="194"/>
      <c r="J56" s="194">
        <f t="shared" ref="J56" si="83">IF(I$57&lt;3,1,0)</f>
        <v>1</v>
      </c>
      <c r="K56" s="194"/>
      <c r="L56" s="194">
        <f t="shared" ref="L56" si="84">IF(K$57&lt;3,1,0)</f>
        <v>1</v>
      </c>
      <c r="M56" s="194"/>
      <c r="N56" s="194">
        <f t="shared" ref="N56" si="85">IF(M$57&lt;3,1,0)</f>
        <v>1</v>
      </c>
      <c r="O56" s="194"/>
      <c r="P56" s="194">
        <f t="shared" ref="P56" si="86">IF(O$57&lt;3,1,0)</f>
        <v>1</v>
      </c>
      <c r="Q56" s="194"/>
      <c r="R56" s="194">
        <f t="shared" ref="R56" si="87">IF(Q$57&lt;3,1,0)</f>
        <v>1</v>
      </c>
      <c r="S56" s="194"/>
      <c r="T56" s="194">
        <f t="shared" ref="T56" si="88">IF(S$57&lt;3,1,0)</f>
        <v>1</v>
      </c>
      <c r="U56" s="194"/>
      <c r="V56" s="194">
        <f t="shared" ref="V56" si="89">IF(U$57&lt;3,1,0)</f>
        <v>1</v>
      </c>
      <c r="W56" s="131"/>
      <c r="X56" s="135"/>
    </row>
    <row r="57" spans="1:304">
      <c r="A57" s="182" t="s">
        <v>109</v>
      </c>
      <c r="B57" s="188">
        <v>6</v>
      </c>
      <c r="C57" s="184">
        <f t="shared" ref="C57:V57" si="90">+C54+C55+C56</f>
        <v>0</v>
      </c>
      <c r="D57" s="184">
        <f t="shared" si="90"/>
        <v>3</v>
      </c>
      <c r="E57" s="184">
        <f t="shared" si="90"/>
        <v>0</v>
      </c>
      <c r="F57" s="184">
        <f t="shared" si="90"/>
        <v>3</v>
      </c>
      <c r="G57" s="184">
        <f t="shared" si="90"/>
        <v>0</v>
      </c>
      <c r="H57" s="184">
        <f t="shared" si="90"/>
        <v>3</v>
      </c>
      <c r="I57" s="184">
        <f t="shared" si="90"/>
        <v>0</v>
      </c>
      <c r="J57" s="184">
        <f t="shared" si="90"/>
        <v>3</v>
      </c>
      <c r="K57" s="184">
        <f t="shared" si="90"/>
        <v>0</v>
      </c>
      <c r="L57" s="184">
        <f t="shared" si="90"/>
        <v>3</v>
      </c>
      <c r="M57" s="184">
        <f t="shared" si="90"/>
        <v>0</v>
      </c>
      <c r="N57" s="184">
        <f t="shared" si="90"/>
        <v>3</v>
      </c>
      <c r="O57" s="184">
        <f t="shared" si="90"/>
        <v>0</v>
      </c>
      <c r="P57" s="184">
        <f t="shared" si="90"/>
        <v>3</v>
      </c>
      <c r="Q57" s="184">
        <f t="shared" si="90"/>
        <v>0</v>
      </c>
      <c r="R57" s="184">
        <f t="shared" si="90"/>
        <v>3</v>
      </c>
      <c r="S57" s="184">
        <f t="shared" si="90"/>
        <v>0</v>
      </c>
      <c r="T57" s="184">
        <f t="shared" si="90"/>
        <v>3</v>
      </c>
      <c r="U57" s="184">
        <f t="shared" si="90"/>
        <v>0</v>
      </c>
      <c r="V57" s="184">
        <f t="shared" si="90"/>
        <v>3</v>
      </c>
      <c r="W57" s="212"/>
      <c r="X57" s="135"/>
    </row>
    <row r="58" spans="1:304" ht="13" thickBot="1">
      <c r="A58" s="183"/>
      <c r="B58" s="190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31"/>
      <c r="X58" s="135"/>
    </row>
    <row r="59" spans="1:304" ht="19">
      <c r="A59" s="138"/>
      <c r="B59" s="186" t="s">
        <v>61</v>
      </c>
      <c r="C59" s="134" t="s">
        <v>99</v>
      </c>
      <c r="D59" s="134"/>
      <c r="E59" s="134" t="s">
        <v>100</v>
      </c>
      <c r="F59" s="134"/>
      <c r="G59" s="134" t="s">
        <v>101</v>
      </c>
      <c r="H59" s="134"/>
      <c r="I59" s="134" t="s">
        <v>102</v>
      </c>
      <c r="J59" s="134"/>
      <c r="K59" s="134" t="s">
        <v>103</v>
      </c>
      <c r="L59" s="134"/>
      <c r="M59" s="134" t="s">
        <v>104</v>
      </c>
      <c r="N59" s="134"/>
      <c r="O59" s="134" t="s">
        <v>105</v>
      </c>
      <c r="P59" s="134"/>
      <c r="Q59" s="134" t="s">
        <v>106</v>
      </c>
      <c r="R59" s="134"/>
      <c r="S59" s="134" t="s">
        <v>107</v>
      </c>
      <c r="T59" s="134"/>
      <c r="U59" s="134" t="s">
        <v>108</v>
      </c>
      <c r="V59" s="210"/>
      <c r="W59" s="212"/>
    </row>
    <row r="60" spans="1:304">
      <c r="A60" s="336" t="s">
        <v>297</v>
      </c>
      <c r="B60" s="337" t="s">
        <v>294</v>
      </c>
      <c r="C60" s="444"/>
      <c r="D60" s="445"/>
      <c r="E60" s="445"/>
      <c r="F60" s="445"/>
      <c r="G60" s="445"/>
      <c r="H60" s="445"/>
      <c r="I60" s="445"/>
      <c r="J60" s="445"/>
      <c r="K60" s="445"/>
      <c r="L60" s="445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6"/>
      <c r="Y60" s="270"/>
    </row>
    <row r="61" spans="1:304" ht="24">
      <c r="A61" s="251" t="s">
        <v>281</v>
      </c>
      <c r="B61" s="338" t="s">
        <v>125</v>
      </c>
      <c r="C61" s="194"/>
      <c r="D61" s="194">
        <f t="shared" ref="D61:D70" si="91">IF(C61&lt;1,1,0)</f>
        <v>1</v>
      </c>
      <c r="E61" s="194"/>
      <c r="F61" s="194">
        <f t="shared" ref="F61:F70" si="92">IF(E61&lt;1,1,0)</f>
        <v>1</v>
      </c>
      <c r="G61" s="194"/>
      <c r="H61" s="194">
        <f t="shared" ref="H61:H70" si="93">IF(G61&lt;1,1,0)</f>
        <v>1</v>
      </c>
      <c r="I61" s="194"/>
      <c r="J61" s="194">
        <f t="shared" ref="J61:J70" si="94">IF(I61&lt;1,1,0)</f>
        <v>1</v>
      </c>
      <c r="K61" s="194"/>
      <c r="L61" s="194">
        <f t="shared" ref="L61:L70" si="95">IF(K61&lt;1,1,0)</f>
        <v>1</v>
      </c>
      <c r="M61" s="194"/>
      <c r="N61" s="194">
        <f t="shared" ref="N61:N70" si="96">IF(M61&lt;1,1,0)</f>
        <v>1</v>
      </c>
      <c r="O61" s="194"/>
      <c r="P61" s="194">
        <f t="shared" ref="P61:P70" si="97">IF(O61&lt;1,1,0)</f>
        <v>1</v>
      </c>
      <c r="Q61" s="194"/>
      <c r="R61" s="194">
        <f t="shared" ref="R61:R70" si="98">IF(Q61&lt;1,1,0)</f>
        <v>1</v>
      </c>
      <c r="S61" s="194"/>
      <c r="T61" s="194">
        <f t="shared" ref="T61:V70" si="99">IF(S61&lt;1,1,0)</f>
        <v>1</v>
      </c>
      <c r="U61" s="194"/>
      <c r="V61" s="194">
        <f t="shared" si="99"/>
        <v>1</v>
      </c>
      <c r="W61" s="131"/>
      <c r="Y61" s="270"/>
    </row>
    <row r="62" spans="1:304">
      <c r="A62" s="251" t="s">
        <v>282</v>
      </c>
      <c r="B62" s="338">
        <v>2</v>
      </c>
      <c r="C62" s="194"/>
      <c r="D62" s="194">
        <f>IF(C$75&lt;15,1,0)</f>
        <v>1</v>
      </c>
      <c r="E62" s="194"/>
      <c r="F62" s="194">
        <f t="shared" ref="F62" si="100">IF(E$75&lt;15,1,0)</f>
        <v>1</v>
      </c>
      <c r="G62" s="194"/>
      <c r="H62" s="194">
        <f t="shared" ref="H62" si="101">IF(G$75&lt;15,1,0)</f>
        <v>1</v>
      </c>
      <c r="I62" s="194"/>
      <c r="J62" s="194">
        <f t="shared" ref="J62" si="102">IF(I$75&lt;15,1,0)</f>
        <v>1</v>
      </c>
      <c r="K62" s="194"/>
      <c r="L62" s="194">
        <f t="shared" ref="L62" si="103">IF(K$75&lt;15,1,0)</f>
        <v>1</v>
      </c>
      <c r="M62" s="194"/>
      <c r="N62" s="194">
        <f t="shared" ref="N62" si="104">IF(M$75&lt;15,1,0)</f>
        <v>1</v>
      </c>
      <c r="O62" s="194"/>
      <c r="P62" s="194">
        <f t="shared" ref="P62" si="105">IF(O$75&lt;15,1,0)</f>
        <v>1</v>
      </c>
      <c r="Q62" s="194"/>
      <c r="R62" s="194">
        <f t="shared" ref="R62" si="106">IF(Q$75&lt;15,1,0)</f>
        <v>1</v>
      </c>
      <c r="S62" s="194"/>
      <c r="T62" s="194">
        <f t="shared" ref="T62" si="107">IF(S$75&lt;15,1,0)</f>
        <v>1</v>
      </c>
      <c r="U62" s="194"/>
      <c r="V62" s="194">
        <f t="shared" ref="V62:V63" si="108">IF(U$75&lt;15,1,0)</f>
        <v>1</v>
      </c>
      <c r="W62" s="131"/>
      <c r="Y62" s="270"/>
    </row>
    <row r="63" spans="1:304" ht="24">
      <c r="A63" s="251" t="s">
        <v>283</v>
      </c>
      <c r="B63" s="338">
        <v>2</v>
      </c>
      <c r="C63" s="194"/>
      <c r="D63" s="194">
        <f>IF(C$75&lt;15,1,0)</f>
        <v>1</v>
      </c>
      <c r="E63" s="194"/>
      <c r="F63" s="194">
        <f t="shared" ref="F63" si="109">IF(E$75&lt;15,1,0)</f>
        <v>1</v>
      </c>
      <c r="G63" s="194"/>
      <c r="H63" s="194">
        <f t="shared" ref="H63" si="110">IF(G$75&lt;15,1,0)</f>
        <v>1</v>
      </c>
      <c r="I63" s="194"/>
      <c r="J63" s="194">
        <f t="shared" ref="J63" si="111">IF(I$75&lt;15,1,0)</f>
        <v>1</v>
      </c>
      <c r="K63" s="194"/>
      <c r="L63" s="194">
        <f t="shared" ref="L63" si="112">IF(K$75&lt;15,1,0)</f>
        <v>1</v>
      </c>
      <c r="M63" s="194"/>
      <c r="N63" s="194">
        <f t="shared" ref="N63" si="113">IF(M$75&lt;15,1,0)</f>
        <v>1</v>
      </c>
      <c r="O63" s="194"/>
      <c r="P63" s="194">
        <f t="shared" ref="P63" si="114">IF(O$75&lt;15,1,0)</f>
        <v>1</v>
      </c>
      <c r="Q63" s="194"/>
      <c r="R63" s="194">
        <f t="shared" ref="R63" si="115">IF(Q$75&lt;15,1,0)</f>
        <v>1</v>
      </c>
      <c r="S63" s="194"/>
      <c r="T63" s="194">
        <f t="shared" ref="T63" si="116">IF(S$75&lt;15,1,0)</f>
        <v>1</v>
      </c>
      <c r="U63" s="194"/>
      <c r="V63" s="194">
        <f t="shared" si="108"/>
        <v>1</v>
      </c>
      <c r="W63" s="131"/>
      <c r="Y63" s="270"/>
    </row>
    <row r="64" spans="1:304">
      <c r="A64" s="251" t="s">
        <v>284</v>
      </c>
      <c r="B64" s="338" t="s">
        <v>125</v>
      </c>
      <c r="C64" s="194"/>
      <c r="D64" s="194">
        <f t="shared" si="91"/>
        <v>1</v>
      </c>
      <c r="E64" s="194"/>
      <c r="F64" s="194">
        <f t="shared" si="92"/>
        <v>1</v>
      </c>
      <c r="G64" s="194"/>
      <c r="H64" s="194">
        <f t="shared" si="93"/>
        <v>1</v>
      </c>
      <c r="I64" s="194"/>
      <c r="J64" s="194">
        <f t="shared" si="94"/>
        <v>1</v>
      </c>
      <c r="K64" s="194"/>
      <c r="L64" s="194">
        <f t="shared" si="95"/>
        <v>1</v>
      </c>
      <c r="M64" s="194"/>
      <c r="N64" s="194">
        <f t="shared" si="96"/>
        <v>1</v>
      </c>
      <c r="O64" s="194"/>
      <c r="P64" s="194">
        <f t="shared" si="97"/>
        <v>1</v>
      </c>
      <c r="Q64" s="194"/>
      <c r="R64" s="194">
        <f t="shared" si="98"/>
        <v>1</v>
      </c>
      <c r="S64" s="194"/>
      <c r="T64" s="194">
        <f t="shared" si="99"/>
        <v>1</v>
      </c>
      <c r="U64" s="194"/>
      <c r="V64" s="194">
        <f t="shared" si="99"/>
        <v>1</v>
      </c>
      <c r="W64" s="131"/>
      <c r="Y64" s="270"/>
    </row>
    <row r="65" spans="1:25">
      <c r="A65" s="251" t="s">
        <v>285</v>
      </c>
      <c r="B65" s="338">
        <v>2</v>
      </c>
      <c r="C65" s="194"/>
      <c r="D65" s="194">
        <f>IF(C$75&lt;15,1,0)</f>
        <v>1</v>
      </c>
      <c r="E65" s="194"/>
      <c r="F65" s="194">
        <f t="shared" ref="F65" si="117">IF(E$75&lt;15,1,0)</f>
        <v>1</v>
      </c>
      <c r="G65" s="194"/>
      <c r="H65" s="194">
        <f t="shared" ref="H65" si="118">IF(G$75&lt;15,1,0)</f>
        <v>1</v>
      </c>
      <c r="I65" s="194"/>
      <c r="J65" s="194">
        <f t="shared" ref="J65" si="119">IF(I$75&lt;15,1,0)</f>
        <v>1</v>
      </c>
      <c r="K65" s="194"/>
      <c r="L65" s="194">
        <f t="shared" ref="L65" si="120">IF(K$75&lt;15,1,0)</f>
        <v>1</v>
      </c>
      <c r="M65" s="194"/>
      <c r="N65" s="194">
        <f t="shared" ref="N65" si="121">IF(M$75&lt;15,1,0)</f>
        <v>1</v>
      </c>
      <c r="O65" s="194"/>
      <c r="P65" s="194">
        <f t="shared" ref="P65" si="122">IF(O$75&lt;15,1,0)</f>
        <v>1</v>
      </c>
      <c r="Q65" s="194"/>
      <c r="R65" s="194">
        <f t="shared" ref="R65" si="123">IF(Q$75&lt;15,1,0)</f>
        <v>1</v>
      </c>
      <c r="S65" s="194"/>
      <c r="T65" s="194">
        <f t="shared" ref="T65" si="124">IF(S$75&lt;15,1,0)</f>
        <v>1</v>
      </c>
      <c r="U65" s="194"/>
      <c r="V65" s="194">
        <f t="shared" ref="V65" si="125">IF(U$75&lt;15,1,0)</f>
        <v>1</v>
      </c>
      <c r="W65" s="131"/>
      <c r="Y65" s="270"/>
    </row>
    <row r="66" spans="1:25">
      <c r="A66" s="251" t="s">
        <v>286</v>
      </c>
      <c r="B66" s="338" t="s">
        <v>125</v>
      </c>
      <c r="C66" s="194"/>
      <c r="D66" s="194">
        <f t="shared" si="91"/>
        <v>1</v>
      </c>
      <c r="E66" s="194"/>
      <c r="F66" s="194">
        <f t="shared" si="92"/>
        <v>1</v>
      </c>
      <c r="G66" s="194"/>
      <c r="H66" s="194">
        <f t="shared" si="93"/>
        <v>1</v>
      </c>
      <c r="I66" s="194"/>
      <c r="J66" s="194">
        <f t="shared" si="94"/>
        <v>1</v>
      </c>
      <c r="K66" s="194"/>
      <c r="L66" s="194">
        <f t="shared" si="95"/>
        <v>1</v>
      </c>
      <c r="M66" s="194"/>
      <c r="N66" s="194">
        <f t="shared" si="96"/>
        <v>1</v>
      </c>
      <c r="O66" s="194"/>
      <c r="P66" s="194">
        <f t="shared" si="97"/>
        <v>1</v>
      </c>
      <c r="Q66" s="194"/>
      <c r="R66" s="194">
        <f t="shared" si="98"/>
        <v>1</v>
      </c>
      <c r="S66" s="194"/>
      <c r="T66" s="194">
        <f t="shared" si="99"/>
        <v>1</v>
      </c>
      <c r="U66" s="194"/>
      <c r="V66" s="194">
        <f t="shared" si="99"/>
        <v>1</v>
      </c>
      <c r="W66" s="131"/>
      <c r="Y66" s="270"/>
    </row>
    <row r="67" spans="1:25" ht="24">
      <c r="A67" s="251" t="s">
        <v>287</v>
      </c>
      <c r="B67" s="338" t="s">
        <v>125</v>
      </c>
      <c r="C67" s="194"/>
      <c r="D67" s="194">
        <f t="shared" si="91"/>
        <v>1</v>
      </c>
      <c r="E67" s="194"/>
      <c r="F67" s="194">
        <f t="shared" si="92"/>
        <v>1</v>
      </c>
      <c r="G67" s="194"/>
      <c r="H67" s="194">
        <f t="shared" si="93"/>
        <v>1</v>
      </c>
      <c r="I67" s="194"/>
      <c r="J67" s="194">
        <f t="shared" si="94"/>
        <v>1</v>
      </c>
      <c r="K67" s="194"/>
      <c r="L67" s="194">
        <f t="shared" si="95"/>
        <v>1</v>
      </c>
      <c r="M67" s="194"/>
      <c r="N67" s="194">
        <f t="shared" si="96"/>
        <v>1</v>
      </c>
      <c r="O67" s="194"/>
      <c r="P67" s="194">
        <f t="shared" si="97"/>
        <v>1</v>
      </c>
      <c r="Q67" s="194"/>
      <c r="R67" s="194">
        <f t="shared" si="98"/>
        <v>1</v>
      </c>
      <c r="S67" s="194"/>
      <c r="T67" s="194">
        <f t="shared" si="99"/>
        <v>1</v>
      </c>
      <c r="U67" s="194"/>
      <c r="V67" s="194">
        <f t="shared" si="99"/>
        <v>1</v>
      </c>
      <c r="W67" s="131"/>
      <c r="Y67" s="270"/>
    </row>
    <row r="68" spans="1:25">
      <c r="A68" s="251" t="s">
        <v>288</v>
      </c>
      <c r="B68" s="338" t="s">
        <v>125</v>
      </c>
      <c r="C68" s="194"/>
      <c r="D68" s="194">
        <f t="shared" si="91"/>
        <v>1</v>
      </c>
      <c r="E68" s="194"/>
      <c r="F68" s="194">
        <f t="shared" si="92"/>
        <v>1</v>
      </c>
      <c r="G68" s="194"/>
      <c r="H68" s="194">
        <f t="shared" si="93"/>
        <v>1</v>
      </c>
      <c r="I68" s="194"/>
      <c r="J68" s="194">
        <f t="shared" si="94"/>
        <v>1</v>
      </c>
      <c r="K68" s="194"/>
      <c r="L68" s="194">
        <f t="shared" si="95"/>
        <v>1</v>
      </c>
      <c r="M68" s="194"/>
      <c r="N68" s="194">
        <f t="shared" si="96"/>
        <v>1</v>
      </c>
      <c r="O68" s="194"/>
      <c r="P68" s="194">
        <f t="shared" si="97"/>
        <v>1</v>
      </c>
      <c r="Q68" s="194"/>
      <c r="R68" s="194">
        <f t="shared" si="98"/>
        <v>1</v>
      </c>
      <c r="S68" s="194"/>
      <c r="T68" s="194">
        <f t="shared" si="99"/>
        <v>1</v>
      </c>
      <c r="U68" s="194"/>
      <c r="V68" s="194">
        <f t="shared" si="99"/>
        <v>1</v>
      </c>
      <c r="W68" s="131"/>
      <c r="Y68" s="270"/>
    </row>
    <row r="69" spans="1:25" ht="24">
      <c r="A69" s="251" t="s">
        <v>289</v>
      </c>
      <c r="B69" s="338" t="s">
        <v>125</v>
      </c>
      <c r="C69" s="194"/>
      <c r="D69" s="194">
        <f t="shared" si="91"/>
        <v>1</v>
      </c>
      <c r="E69" s="194"/>
      <c r="F69" s="194">
        <f t="shared" si="92"/>
        <v>1</v>
      </c>
      <c r="G69" s="194"/>
      <c r="H69" s="194">
        <f t="shared" si="93"/>
        <v>1</v>
      </c>
      <c r="I69" s="194"/>
      <c r="J69" s="194">
        <f t="shared" si="94"/>
        <v>1</v>
      </c>
      <c r="K69" s="194"/>
      <c r="L69" s="194">
        <f t="shared" si="95"/>
        <v>1</v>
      </c>
      <c r="M69" s="194"/>
      <c r="N69" s="194">
        <f t="shared" si="96"/>
        <v>1</v>
      </c>
      <c r="O69" s="194"/>
      <c r="P69" s="194">
        <f t="shared" si="97"/>
        <v>1</v>
      </c>
      <c r="Q69" s="194"/>
      <c r="R69" s="194">
        <f t="shared" si="98"/>
        <v>1</v>
      </c>
      <c r="S69" s="194"/>
      <c r="T69" s="194">
        <f t="shared" si="99"/>
        <v>1</v>
      </c>
      <c r="U69" s="194"/>
      <c r="V69" s="194">
        <f t="shared" si="99"/>
        <v>1</v>
      </c>
      <c r="W69" s="131"/>
      <c r="Y69" s="270"/>
    </row>
    <row r="70" spans="1:25">
      <c r="A70" s="251" t="s">
        <v>290</v>
      </c>
      <c r="B70" s="338" t="s">
        <v>125</v>
      </c>
      <c r="C70" s="194"/>
      <c r="D70" s="194">
        <f t="shared" si="91"/>
        <v>1</v>
      </c>
      <c r="E70" s="194"/>
      <c r="F70" s="194">
        <f t="shared" si="92"/>
        <v>1</v>
      </c>
      <c r="G70" s="194"/>
      <c r="H70" s="194">
        <f t="shared" si="93"/>
        <v>1</v>
      </c>
      <c r="I70" s="194"/>
      <c r="J70" s="194">
        <f t="shared" si="94"/>
        <v>1</v>
      </c>
      <c r="K70" s="194"/>
      <c r="L70" s="194">
        <f t="shared" si="95"/>
        <v>1</v>
      </c>
      <c r="M70" s="194"/>
      <c r="N70" s="194">
        <f t="shared" si="96"/>
        <v>1</v>
      </c>
      <c r="O70" s="194"/>
      <c r="P70" s="194">
        <f t="shared" si="97"/>
        <v>1</v>
      </c>
      <c r="Q70" s="194"/>
      <c r="R70" s="194">
        <f t="shared" si="98"/>
        <v>1</v>
      </c>
      <c r="S70" s="194"/>
      <c r="T70" s="194">
        <f t="shared" si="99"/>
        <v>1</v>
      </c>
      <c r="U70" s="194"/>
      <c r="V70" s="194">
        <f t="shared" si="99"/>
        <v>1</v>
      </c>
      <c r="W70" s="131"/>
      <c r="Y70" s="270"/>
    </row>
    <row r="71" spans="1:25" ht="24">
      <c r="A71" s="251" t="s">
        <v>291</v>
      </c>
      <c r="B71" s="338">
        <v>2</v>
      </c>
      <c r="C71" s="194"/>
      <c r="D71" s="194">
        <f>IF(C$75&lt;15,1,0)</f>
        <v>1</v>
      </c>
      <c r="E71" s="194"/>
      <c r="F71" s="194">
        <f t="shared" ref="F71" si="126">IF(E$75&lt;15,1,0)</f>
        <v>1</v>
      </c>
      <c r="G71" s="194"/>
      <c r="H71" s="194">
        <f t="shared" ref="H71" si="127">IF(G$75&lt;15,1,0)</f>
        <v>1</v>
      </c>
      <c r="I71" s="194"/>
      <c r="J71" s="194">
        <f t="shared" ref="J71" si="128">IF(I$75&lt;15,1,0)</f>
        <v>1</v>
      </c>
      <c r="K71" s="194"/>
      <c r="L71" s="194">
        <f t="shared" ref="L71" si="129">IF(K$75&lt;15,1,0)</f>
        <v>1</v>
      </c>
      <c r="M71" s="194"/>
      <c r="N71" s="194">
        <f t="shared" ref="N71" si="130">IF(M$75&lt;15,1,0)</f>
        <v>1</v>
      </c>
      <c r="O71" s="194"/>
      <c r="P71" s="194">
        <f t="shared" ref="P71" si="131">IF(O$75&lt;15,1,0)</f>
        <v>1</v>
      </c>
      <c r="Q71" s="194"/>
      <c r="R71" s="194">
        <f t="shared" ref="R71" si="132">IF(Q$75&lt;15,1,0)</f>
        <v>1</v>
      </c>
      <c r="S71" s="194"/>
      <c r="T71" s="194">
        <f t="shared" ref="T71" si="133">IF(S$75&lt;15,1,0)</f>
        <v>1</v>
      </c>
      <c r="U71" s="194"/>
      <c r="V71" s="194">
        <f t="shared" ref="V71:V72" si="134">IF(U$75&lt;15,1,0)</f>
        <v>1</v>
      </c>
      <c r="W71" s="131"/>
      <c r="Y71" s="270"/>
    </row>
    <row r="72" spans="1:25" ht="24">
      <c r="A72" s="251" t="s">
        <v>292</v>
      </c>
      <c r="B72" s="338">
        <v>2</v>
      </c>
      <c r="C72" s="194"/>
      <c r="D72" s="194">
        <f>IF(C$75&lt;15,1,0)</f>
        <v>1</v>
      </c>
      <c r="E72" s="194"/>
      <c r="F72" s="194">
        <f t="shared" ref="F72" si="135">IF(E$75&lt;15,1,0)</f>
        <v>1</v>
      </c>
      <c r="G72" s="194"/>
      <c r="H72" s="194">
        <f t="shared" ref="H72" si="136">IF(G$75&lt;15,1,0)</f>
        <v>1</v>
      </c>
      <c r="I72" s="194"/>
      <c r="J72" s="194">
        <f t="shared" ref="J72" si="137">IF(I$75&lt;15,1,0)</f>
        <v>1</v>
      </c>
      <c r="K72" s="194"/>
      <c r="L72" s="194">
        <f t="shared" ref="L72" si="138">IF(K$75&lt;15,1,0)</f>
        <v>1</v>
      </c>
      <c r="M72" s="194"/>
      <c r="N72" s="194">
        <f t="shared" ref="N72" si="139">IF(M$75&lt;15,1,0)</f>
        <v>1</v>
      </c>
      <c r="O72" s="194"/>
      <c r="P72" s="194">
        <f t="shared" ref="P72" si="140">IF(O$75&lt;15,1,0)</f>
        <v>1</v>
      </c>
      <c r="Q72" s="194"/>
      <c r="R72" s="194">
        <f t="shared" ref="R72" si="141">IF(Q$75&lt;15,1,0)</f>
        <v>1</v>
      </c>
      <c r="S72" s="194"/>
      <c r="T72" s="194">
        <f t="shared" ref="T72" si="142">IF(S$75&lt;15,1,0)</f>
        <v>1</v>
      </c>
      <c r="U72" s="194"/>
      <c r="V72" s="194">
        <f t="shared" si="134"/>
        <v>1</v>
      </c>
      <c r="W72" s="131"/>
      <c r="Y72" s="270"/>
    </row>
    <row r="73" spans="1:25">
      <c r="A73" s="251" t="s">
        <v>293</v>
      </c>
      <c r="B73" s="338">
        <v>2</v>
      </c>
      <c r="C73" s="194"/>
      <c r="D73" s="194">
        <f>IF(C$75&lt;15,1,0)</f>
        <v>1</v>
      </c>
      <c r="E73" s="194"/>
      <c r="F73" s="194">
        <f t="shared" ref="F73" si="143">IF(E$75&lt;15,1,0)</f>
        <v>1</v>
      </c>
      <c r="G73" s="194"/>
      <c r="H73" s="194">
        <f t="shared" ref="H73" si="144">IF(G$75&lt;15,1,0)</f>
        <v>1</v>
      </c>
      <c r="I73" s="194"/>
      <c r="J73" s="194">
        <f t="shared" ref="J73" si="145">IF(I$75&lt;15,1,0)</f>
        <v>1</v>
      </c>
      <c r="K73" s="194"/>
      <c r="L73" s="194">
        <f t="shared" ref="L73" si="146">IF(K$75&lt;15,1,0)</f>
        <v>1</v>
      </c>
      <c r="M73" s="194"/>
      <c r="N73" s="194">
        <f t="shared" ref="N73" si="147">IF(M$75&lt;15,1,0)</f>
        <v>1</v>
      </c>
      <c r="O73" s="194"/>
      <c r="P73" s="194">
        <f t="shared" ref="P73" si="148">IF(O$75&lt;15,1,0)</f>
        <v>1</v>
      </c>
      <c r="Q73" s="194"/>
      <c r="R73" s="194">
        <f t="shared" ref="R73" si="149">IF(Q$75&lt;15,1,0)</f>
        <v>1</v>
      </c>
      <c r="S73" s="194"/>
      <c r="T73" s="194">
        <f t="shared" ref="T73:V73" si="150">IF(S$75&lt;15,1,0)</f>
        <v>1</v>
      </c>
      <c r="U73" s="194"/>
      <c r="V73" s="194">
        <f t="shared" si="150"/>
        <v>1</v>
      </c>
      <c r="W73" s="131"/>
      <c r="Y73" s="270"/>
    </row>
    <row r="74" spans="1:25">
      <c r="A74" s="251" t="s">
        <v>279</v>
      </c>
      <c r="B74" s="338" t="s">
        <v>216</v>
      </c>
      <c r="C74" s="194"/>
      <c r="D74" s="194">
        <f t="shared" ref="D74" si="151">IF(C74&lt;1,1,0)</f>
        <v>1</v>
      </c>
      <c r="E74" s="194"/>
      <c r="F74" s="194">
        <f t="shared" ref="F74" si="152">IF(E74&lt;1,1,0)</f>
        <v>1</v>
      </c>
      <c r="G74" s="194"/>
      <c r="H74" s="194">
        <f t="shared" ref="H74" si="153">IF(G74&lt;1,1,0)</f>
        <v>1</v>
      </c>
      <c r="I74" s="194"/>
      <c r="J74" s="194">
        <f t="shared" ref="J74" si="154">IF(I74&lt;1,1,0)</f>
        <v>1</v>
      </c>
      <c r="K74" s="194"/>
      <c r="L74" s="194">
        <f t="shared" ref="L74" si="155">IF(K74&lt;1,1,0)</f>
        <v>1</v>
      </c>
      <c r="M74" s="194"/>
      <c r="N74" s="194">
        <f t="shared" ref="N74" si="156">IF(M74&lt;1,1,0)</f>
        <v>1</v>
      </c>
      <c r="O74" s="194"/>
      <c r="P74" s="194">
        <f t="shared" ref="P74" si="157">IF(O74&lt;1,1,0)</f>
        <v>1</v>
      </c>
      <c r="Q74" s="194"/>
      <c r="R74" s="194">
        <f t="shared" ref="R74" si="158">IF(Q74&lt;1,1,0)</f>
        <v>1</v>
      </c>
      <c r="S74" s="194"/>
      <c r="T74" s="194">
        <f t="shared" ref="T74:V74" si="159">IF(S74&lt;1,1,0)</f>
        <v>1</v>
      </c>
      <c r="U74" s="194"/>
      <c r="V74" s="194">
        <f t="shared" si="159"/>
        <v>1</v>
      </c>
      <c r="W74" s="131"/>
    </row>
    <row r="75" spans="1:25">
      <c r="A75" s="182" t="s">
        <v>109</v>
      </c>
      <c r="B75" s="184">
        <v>26</v>
      </c>
      <c r="C75" s="184">
        <f>SUM(C61:C74)</f>
        <v>0</v>
      </c>
      <c r="D75" s="184">
        <f t="shared" ref="D75:V75" si="160">SUM(D61:D74)</f>
        <v>14</v>
      </c>
      <c r="E75" s="184">
        <f t="shared" si="160"/>
        <v>0</v>
      </c>
      <c r="F75" s="184">
        <f t="shared" si="160"/>
        <v>14</v>
      </c>
      <c r="G75" s="184">
        <f t="shared" si="160"/>
        <v>0</v>
      </c>
      <c r="H75" s="184">
        <f t="shared" si="160"/>
        <v>14</v>
      </c>
      <c r="I75" s="184">
        <f t="shared" si="160"/>
        <v>0</v>
      </c>
      <c r="J75" s="184">
        <f t="shared" si="160"/>
        <v>14</v>
      </c>
      <c r="K75" s="184">
        <f t="shared" si="160"/>
        <v>0</v>
      </c>
      <c r="L75" s="184">
        <f t="shared" si="160"/>
        <v>14</v>
      </c>
      <c r="M75" s="184">
        <f t="shared" si="160"/>
        <v>0</v>
      </c>
      <c r="N75" s="184">
        <f t="shared" si="160"/>
        <v>14</v>
      </c>
      <c r="O75" s="184">
        <f t="shared" si="160"/>
        <v>0</v>
      </c>
      <c r="P75" s="184">
        <f t="shared" si="160"/>
        <v>14</v>
      </c>
      <c r="Q75" s="184">
        <f t="shared" si="160"/>
        <v>0</v>
      </c>
      <c r="R75" s="184">
        <f t="shared" si="160"/>
        <v>14</v>
      </c>
      <c r="S75" s="184">
        <f t="shared" si="160"/>
        <v>0</v>
      </c>
      <c r="T75" s="184">
        <f t="shared" si="160"/>
        <v>14</v>
      </c>
      <c r="U75" s="184">
        <f t="shared" si="160"/>
        <v>0</v>
      </c>
      <c r="V75" s="184">
        <f t="shared" si="160"/>
        <v>14</v>
      </c>
      <c r="W75" s="212"/>
    </row>
    <row r="76" spans="1:25">
      <c r="A76" s="336" t="s">
        <v>300</v>
      </c>
      <c r="B76" s="337" t="s">
        <v>301</v>
      </c>
      <c r="C76" s="444"/>
      <c r="D76" s="445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6"/>
      <c r="Y76" s="270"/>
    </row>
    <row r="77" spans="1:25">
      <c r="A77" s="251" t="s">
        <v>295</v>
      </c>
      <c r="B77" s="338" t="s">
        <v>296</v>
      </c>
      <c r="C77" s="194"/>
      <c r="D77" s="194">
        <f>IF(C$77&lt;2,1,0)</f>
        <v>1</v>
      </c>
      <c r="E77" s="194"/>
      <c r="F77" s="194">
        <f>IF(E$77&lt;2,1,0)</f>
        <v>1</v>
      </c>
      <c r="G77" s="194"/>
      <c r="H77" s="194">
        <f>IF(G$77&lt;2,1,0)</f>
        <v>1</v>
      </c>
      <c r="I77" s="194"/>
      <c r="J77" s="194">
        <f>IF(I$77&lt;2,1,0)</f>
        <v>1</v>
      </c>
      <c r="K77" s="194"/>
      <c r="L77" s="194">
        <f>IF(K$77&lt;2,1,0)</f>
        <v>1</v>
      </c>
      <c r="M77" s="194"/>
      <c r="N77" s="194">
        <f>IF(M$77&lt;2,1,0)</f>
        <v>1</v>
      </c>
      <c r="O77" s="194"/>
      <c r="P77" s="194">
        <f>IF(O$77&lt;2,1,0)</f>
        <v>1</v>
      </c>
      <c r="Q77" s="194"/>
      <c r="R77" s="194">
        <f>IF(Q$77&lt;2,1,0)</f>
        <v>1</v>
      </c>
      <c r="S77" s="194"/>
      <c r="T77" s="194">
        <f>IF(S$77&lt;2,1,0)</f>
        <v>1</v>
      </c>
      <c r="U77" s="194"/>
      <c r="V77" s="194">
        <f>IF(U$77&lt;2,1,0)</f>
        <v>1</v>
      </c>
      <c r="W77" s="131"/>
    </row>
    <row r="78" spans="1:25">
      <c r="A78" s="182" t="s">
        <v>109</v>
      </c>
      <c r="B78" s="184">
        <v>4</v>
      </c>
      <c r="C78" s="184">
        <f>+C77</f>
        <v>0</v>
      </c>
      <c r="D78" s="184">
        <f t="shared" ref="D78:V78" si="161">+D77</f>
        <v>1</v>
      </c>
      <c r="E78" s="184">
        <f t="shared" si="161"/>
        <v>0</v>
      </c>
      <c r="F78" s="184">
        <f t="shared" si="161"/>
        <v>1</v>
      </c>
      <c r="G78" s="184">
        <f t="shared" si="161"/>
        <v>0</v>
      </c>
      <c r="H78" s="184">
        <f t="shared" si="161"/>
        <v>1</v>
      </c>
      <c r="I78" s="184">
        <f t="shared" si="161"/>
        <v>0</v>
      </c>
      <c r="J78" s="184">
        <f t="shared" si="161"/>
        <v>1</v>
      </c>
      <c r="K78" s="184">
        <f t="shared" si="161"/>
        <v>0</v>
      </c>
      <c r="L78" s="184">
        <f t="shared" si="161"/>
        <v>1</v>
      </c>
      <c r="M78" s="184">
        <f t="shared" si="161"/>
        <v>0</v>
      </c>
      <c r="N78" s="184">
        <f t="shared" si="161"/>
        <v>1</v>
      </c>
      <c r="O78" s="184">
        <f t="shared" si="161"/>
        <v>0</v>
      </c>
      <c r="P78" s="184">
        <f t="shared" si="161"/>
        <v>1</v>
      </c>
      <c r="Q78" s="184">
        <f t="shared" si="161"/>
        <v>0</v>
      </c>
      <c r="R78" s="184">
        <f t="shared" si="161"/>
        <v>1</v>
      </c>
      <c r="S78" s="184">
        <f t="shared" si="161"/>
        <v>0</v>
      </c>
      <c r="T78" s="184">
        <f t="shared" si="161"/>
        <v>1</v>
      </c>
      <c r="U78" s="184">
        <f t="shared" si="161"/>
        <v>0</v>
      </c>
      <c r="V78" s="184">
        <f t="shared" si="161"/>
        <v>1</v>
      </c>
      <c r="W78" s="212"/>
    </row>
    <row r="79" spans="1:25">
      <c r="A79" s="336" t="s">
        <v>302</v>
      </c>
      <c r="B79" s="337" t="s">
        <v>233</v>
      </c>
      <c r="C79" s="452"/>
      <c r="D79" s="453"/>
      <c r="E79" s="453"/>
      <c r="F79" s="453"/>
      <c r="G79" s="453"/>
      <c r="H79" s="453"/>
      <c r="I79" s="453"/>
      <c r="J79" s="453"/>
      <c r="K79" s="453"/>
      <c r="L79" s="453"/>
      <c r="M79" s="453"/>
      <c r="N79" s="453"/>
      <c r="O79" s="453"/>
      <c r="P79" s="453"/>
      <c r="Q79" s="453"/>
      <c r="R79" s="453"/>
      <c r="S79" s="453"/>
      <c r="T79" s="453"/>
      <c r="U79" s="453"/>
      <c r="V79" s="453"/>
      <c r="W79" s="454"/>
      <c r="Y79" s="270"/>
    </row>
    <row r="80" spans="1:25">
      <c r="A80" s="251" t="s">
        <v>298</v>
      </c>
      <c r="B80" s="338" t="s">
        <v>176</v>
      </c>
      <c r="C80" s="194"/>
      <c r="D80" s="194">
        <f>IF(C$80&lt;2,1,0)</f>
        <v>1</v>
      </c>
      <c r="E80" s="194"/>
      <c r="F80" s="194">
        <f>IF(E$80&lt;2,1,0)</f>
        <v>1</v>
      </c>
      <c r="G80" s="194"/>
      <c r="H80" s="194">
        <f>IF(G$80&lt;2,1,0)</f>
        <v>1</v>
      </c>
      <c r="I80" s="194"/>
      <c r="J80" s="194">
        <f>IF(I$80&lt;2,1,0)</f>
        <v>1</v>
      </c>
      <c r="K80" s="194"/>
      <c r="L80" s="194">
        <f>IF(K$80&lt;2,1,0)</f>
        <v>1</v>
      </c>
      <c r="M80" s="194"/>
      <c r="N80" s="194">
        <f>IF(M$80&lt;2,1,0)</f>
        <v>1</v>
      </c>
      <c r="O80" s="194"/>
      <c r="P80" s="194">
        <f>IF(O$80&lt;2,1,0)</f>
        <v>1</v>
      </c>
      <c r="Q80" s="194"/>
      <c r="R80" s="194">
        <f>IF(Q$80&lt;2,1,0)</f>
        <v>1</v>
      </c>
      <c r="S80" s="194"/>
      <c r="T80" s="194">
        <f>IF(S$80&lt;2,1,0)</f>
        <v>1</v>
      </c>
      <c r="U80" s="194"/>
      <c r="V80" s="194">
        <f>IF(U$80&lt;2,1,0)</f>
        <v>1</v>
      </c>
      <c r="W80" s="226"/>
    </row>
    <row r="81" spans="1:23" ht="24">
      <c r="A81" s="251" t="s">
        <v>299</v>
      </c>
      <c r="B81" s="338" t="s">
        <v>191</v>
      </c>
      <c r="C81" s="194"/>
      <c r="D81" s="194">
        <f>IF(C$81&lt;1,1,0)</f>
        <v>1</v>
      </c>
      <c r="E81" s="194"/>
      <c r="F81" s="194">
        <f>IF(E$81&lt;1,1,0)</f>
        <v>1</v>
      </c>
      <c r="G81" s="194"/>
      <c r="H81" s="194">
        <f>IF(G$81&lt;1,1,0)</f>
        <v>1</v>
      </c>
      <c r="I81" s="194"/>
      <c r="J81" s="194">
        <f>IF(I$81&lt;1,1,0)</f>
        <v>1</v>
      </c>
      <c r="K81" s="194"/>
      <c r="L81" s="194">
        <f>IF(K$81&lt;1,1,0)</f>
        <v>1</v>
      </c>
      <c r="M81" s="194"/>
      <c r="N81" s="194">
        <f>IF(M$81&lt;1,1,0)</f>
        <v>1</v>
      </c>
      <c r="O81" s="194"/>
      <c r="P81" s="194">
        <f>IF(O$81&lt;1,1,0)</f>
        <v>1</v>
      </c>
      <c r="Q81" s="194"/>
      <c r="R81" s="194">
        <f>IF(Q$81&lt;1,1,0)</f>
        <v>1</v>
      </c>
      <c r="S81" s="194"/>
      <c r="T81" s="194">
        <f>IF(S$81&lt;1,1,0)</f>
        <v>1</v>
      </c>
      <c r="U81" s="194"/>
      <c r="V81" s="194">
        <f>IF(U$81&lt;1,1,0)</f>
        <v>1</v>
      </c>
      <c r="W81" s="226"/>
    </row>
    <row r="82" spans="1:23">
      <c r="A82" s="182" t="s">
        <v>109</v>
      </c>
      <c r="B82" s="184">
        <v>6</v>
      </c>
      <c r="C82" s="184">
        <f t="shared" ref="C82:V82" si="162">+C80+C81</f>
        <v>0</v>
      </c>
      <c r="D82" s="184">
        <f t="shared" si="162"/>
        <v>2</v>
      </c>
      <c r="E82" s="184">
        <f t="shared" si="162"/>
        <v>0</v>
      </c>
      <c r="F82" s="184">
        <f t="shared" si="162"/>
        <v>2</v>
      </c>
      <c r="G82" s="184">
        <f t="shared" si="162"/>
        <v>0</v>
      </c>
      <c r="H82" s="184">
        <f t="shared" si="162"/>
        <v>2</v>
      </c>
      <c r="I82" s="184">
        <f t="shared" si="162"/>
        <v>0</v>
      </c>
      <c r="J82" s="184">
        <f t="shared" si="162"/>
        <v>2</v>
      </c>
      <c r="K82" s="184">
        <f t="shared" si="162"/>
        <v>0</v>
      </c>
      <c r="L82" s="184">
        <f t="shared" si="162"/>
        <v>2</v>
      </c>
      <c r="M82" s="184">
        <f t="shared" si="162"/>
        <v>0</v>
      </c>
      <c r="N82" s="184">
        <f t="shared" si="162"/>
        <v>2</v>
      </c>
      <c r="O82" s="184">
        <f t="shared" si="162"/>
        <v>0</v>
      </c>
      <c r="P82" s="184">
        <f t="shared" si="162"/>
        <v>2</v>
      </c>
      <c r="Q82" s="184">
        <f t="shared" si="162"/>
        <v>0</v>
      </c>
      <c r="R82" s="184">
        <f t="shared" si="162"/>
        <v>2</v>
      </c>
      <c r="S82" s="184">
        <f t="shared" si="162"/>
        <v>0</v>
      </c>
      <c r="T82" s="184">
        <f t="shared" si="162"/>
        <v>2</v>
      </c>
      <c r="U82" s="184">
        <f t="shared" si="162"/>
        <v>0</v>
      </c>
      <c r="V82" s="184">
        <f t="shared" si="162"/>
        <v>2</v>
      </c>
      <c r="W82" s="212"/>
    </row>
    <row r="83" spans="1:23">
      <c r="A83" s="336" t="s">
        <v>305</v>
      </c>
      <c r="B83" s="337" t="s">
        <v>233</v>
      </c>
      <c r="C83" s="452"/>
      <c r="D83" s="453"/>
      <c r="E83" s="453"/>
      <c r="F83" s="453"/>
      <c r="G83" s="453"/>
      <c r="H83" s="453"/>
      <c r="I83" s="453"/>
      <c r="J83" s="453"/>
      <c r="K83" s="453"/>
      <c r="L83" s="453"/>
      <c r="M83" s="453"/>
      <c r="N83" s="453"/>
      <c r="O83" s="453"/>
      <c r="P83" s="453"/>
      <c r="Q83" s="453"/>
      <c r="R83" s="453"/>
      <c r="S83" s="453"/>
      <c r="T83" s="453"/>
      <c r="U83" s="453"/>
      <c r="V83" s="453"/>
      <c r="W83" s="454"/>
    </row>
    <row r="84" spans="1:23">
      <c r="A84" s="251" t="s">
        <v>303</v>
      </c>
      <c r="B84" s="338" t="s">
        <v>304</v>
      </c>
      <c r="C84" s="194"/>
      <c r="D84" s="194">
        <f>IF(C$84&lt;3,1,0)</f>
        <v>1</v>
      </c>
      <c r="E84" s="194"/>
      <c r="F84" s="194">
        <f>IF(E$84&lt;3,1,0)</f>
        <v>1</v>
      </c>
      <c r="G84" s="194"/>
      <c r="H84" s="194">
        <f>IF(G$84&lt;3,1,0)</f>
        <v>1</v>
      </c>
      <c r="I84" s="194"/>
      <c r="J84" s="194">
        <f>IF(I$84&lt;3,1,0)</f>
        <v>1</v>
      </c>
      <c r="K84" s="194"/>
      <c r="L84" s="194">
        <f>IF(K$84&lt;3,1,0)</f>
        <v>1</v>
      </c>
      <c r="M84" s="194"/>
      <c r="N84" s="194">
        <f>IF(M$84&lt;3,1,0)</f>
        <v>1</v>
      </c>
      <c r="O84" s="194"/>
      <c r="P84" s="194">
        <f>IF(O$84&lt;3,1,0)</f>
        <v>1</v>
      </c>
      <c r="Q84" s="194"/>
      <c r="R84" s="194">
        <f>IF(Q$84&lt;3,1,0)</f>
        <v>1</v>
      </c>
      <c r="S84" s="194"/>
      <c r="T84" s="194">
        <f>IF(S$84&lt;3,1,0)</f>
        <v>1</v>
      </c>
      <c r="U84" s="194"/>
      <c r="V84" s="194">
        <f>IF(U$84&lt;3,1,0)</f>
        <v>1</v>
      </c>
      <c r="W84" s="226"/>
    </row>
    <row r="85" spans="1:23">
      <c r="A85" s="182" t="s">
        <v>109</v>
      </c>
      <c r="B85" s="184">
        <v>4</v>
      </c>
      <c r="C85" s="184">
        <f>+C$84</f>
        <v>0</v>
      </c>
      <c r="D85" s="184">
        <f t="shared" ref="D85:V85" si="163">+D$84</f>
        <v>1</v>
      </c>
      <c r="E85" s="184">
        <f t="shared" si="163"/>
        <v>0</v>
      </c>
      <c r="F85" s="184">
        <f t="shared" si="163"/>
        <v>1</v>
      </c>
      <c r="G85" s="184">
        <f t="shared" si="163"/>
        <v>0</v>
      </c>
      <c r="H85" s="184">
        <f t="shared" si="163"/>
        <v>1</v>
      </c>
      <c r="I85" s="184">
        <f t="shared" si="163"/>
        <v>0</v>
      </c>
      <c r="J85" s="184">
        <f t="shared" si="163"/>
        <v>1</v>
      </c>
      <c r="K85" s="184">
        <f t="shared" si="163"/>
        <v>0</v>
      </c>
      <c r="L85" s="184">
        <f t="shared" si="163"/>
        <v>1</v>
      </c>
      <c r="M85" s="184">
        <f t="shared" si="163"/>
        <v>0</v>
      </c>
      <c r="N85" s="184">
        <f t="shared" si="163"/>
        <v>1</v>
      </c>
      <c r="O85" s="184">
        <f t="shared" si="163"/>
        <v>0</v>
      </c>
      <c r="P85" s="184">
        <f t="shared" si="163"/>
        <v>1</v>
      </c>
      <c r="Q85" s="184">
        <f t="shared" si="163"/>
        <v>0</v>
      </c>
      <c r="R85" s="184">
        <f t="shared" si="163"/>
        <v>1</v>
      </c>
      <c r="S85" s="184">
        <f t="shared" si="163"/>
        <v>0</v>
      </c>
      <c r="T85" s="184">
        <f t="shared" si="163"/>
        <v>1</v>
      </c>
      <c r="U85" s="184">
        <f t="shared" si="163"/>
        <v>0</v>
      </c>
      <c r="V85" s="184">
        <f t="shared" si="163"/>
        <v>1</v>
      </c>
      <c r="W85" s="212"/>
    </row>
    <row r="86" spans="1:23">
      <c r="A86" s="468" t="s">
        <v>306</v>
      </c>
      <c r="B86" s="468"/>
      <c r="C86" s="469"/>
      <c r="D86" s="470"/>
      <c r="E86" s="470"/>
      <c r="F86" s="470"/>
      <c r="G86" s="470"/>
      <c r="H86" s="470"/>
      <c r="I86" s="470"/>
      <c r="J86" s="470"/>
      <c r="K86" s="470"/>
      <c r="L86" s="470"/>
      <c r="M86" s="470"/>
      <c r="N86" s="470"/>
      <c r="O86" s="470"/>
      <c r="P86" s="470"/>
      <c r="Q86" s="470"/>
      <c r="R86" s="470"/>
      <c r="S86" s="470"/>
      <c r="T86" s="470"/>
      <c r="U86" s="470"/>
      <c r="V86" s="470"/>
      <c r="W86" s="471"/>
    </row>
    <row r="87" spans="1:23">
      <c r="A87" s="336" t="s">
        <v>325</v>
      </c>
      <c r="B87" s="337" t="s">
        <v>233</v>
      </c>
      <c r="C87" s="472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473"/>
      <c r="U87" s="473"/>
      <c r="V87" s="473"/>
      <c r="W87" s="474"/>
    </row>
    <row r="88" spans="1:23">
      <c r="A88" s="251" t="s">
        <v>275</v>
      </c>
      <c r="B88" s="338">
        <v>2</v>
      </c>
      <c r="C88" s="194"/>
      <c r="D88" s="194">
        <f>IF(C$91&lt;3,1,0)</f>
        <v>1</v>
      </c>
      <c r="E88" s="194"/>
      <c r="F88" s="194">
        <f>IF(E$91&lt;3,1,0)</f>
        <v>1</v>
      </c>
      <c r="G88" s="194"/>
      <c r="H88" s="194">
        <f>IF(G$91&lt;3,1,0)</f>
        <v>1</v>
      </c>
      <c r="I88" s="194"/>
      <c r="J88" s="194">
        <f>IF(I$91&lt;3,1,0)</f>
        <v>1</v>
      </c>
      <c r="K88" s="194"/>
      <c r="L88" s="194">
        <f>IF(K$91&lt;3,1,0)</f>
        <v>1</v>
      </c>
      <c r="M88" s="194"/>
      <c r="N88" s="194">
        <f>IF(M$91&lt;3,1,0)</f>
        <v>1</v>
      </c>
      <c r="O88" s="194"/>
      <c r="P88" s="194">
        <f>IF(O$91&lt;3,1,0)</f>
        <v>1</v>
      </c>
      <c r="Q88" s="194"/>
      <c r="R88" s="194">
        <f>IF(Q$91&lt;3,1,0)</f>
        <v>1</v>
      </c>
      <c r="S88" s="194"/>
      <c r="T88" s="194">
        <f>IF(S$91&lt;3,1,0)</f>
        <v>1</v>
      </c>
      <c r="U88" s="194"/>
      <c r="V88" s="194">
        <f>IF(U$91&lt;3,1,0)</f>
        <v>1</v>
      </c>
      <c r="W88" s="226"/>
    </row>
    <row r="89" spans="1:23">
      <c r="A89" s="251" t="s">
        <v>276</v>
      </c>
      <c r="B89" s="338">
        <v>2</v>
      </c>
      <c r="C89" s="194"/>
      <c r="D89" s="194">
        <f t="shared" ref="D89:F90" si="164">IF(C$91&lt;3,1,0)</f>
        <v>1</v>
      </c>
      <c r="E89" s="194"/>
      <c r="F89" s="194">
        <f t="shared" si="164"/>
        <v>1</v>
      </c>
      <c r="G89" s="194"/>
      <c r="H89" s="194">
        <f t="shared" ref="H89" si="165">IF(G$91&lt;3,1,0)</f>
        <v>1</v>
      </c>
      <c r="I89" s="194"/>
      <c r="J89" s="194">
        <f t="shared" ref="J89" si="166">IF(I$91&lt;3,1,0)</f>
        <v>1</v>
      </c>
      <c r="K89" s="194"/>
      <c r="L89" s="194">
        <f t="shared" ref="L89" si="167">IF(K$91&lt;3,1,0)</f>
        <v>1</v>
      </c>
      <c r="M89" s="194"/>
      <c r="N89" s="194">
        <f t="shared" ref="N89" si="168">IF(M$91&lt;3,1,0)</f>
        <v>1</v>
      </c>
      <c r="O89" s="194"/>
      <c r="P89" s="194">
        <f t="shared" ref="P89" si="169">IF(O$91&lt;3,1,0)</f>
        <v>1</v>
      </c>
      <c r="Q89" s="194"/>
      <c r="R89" s="194">
        <f t="shared" ref="R89" si="170">IF(Q$91&lt;3,1,0)</f>
        <v>1</v>
      </c>
      <c r="S89" s="194"/>
      <c r="T89" s="194">
        <f t="shared" ref="T89" si="171">IF(S$91&lt;3,1,0)</f>
        <v>1</v>
      </c>
      <c r="U89" s="194"/>
      <c r="V89" s="194">
        <f t="shared" ref="V89" si="172">IF(U$91&lt;3,1,0)</f>
        <v>1</v>
      </c>
      <c r="W89" s="226"/>
    </row>
    <row r="90" spans="1:23">
      <c r="A90" s="251" t="s">
        <v>277</v>
      </c>
      <c r="B90" s="338">
        <v>2</v>
      </c>
      <c r="C90" s="194"/>
      <c r="D90" s="194">
        <f t="shared" si="164"/>
        <v>1</v>
      </c>
      <c r="E90" s="194"/>
      <c r="F90" s="194">
        <f t="shared" si="164"/>
        <v>1</v>
      </c>
      <c r="G90" s="194"/>
      <c r="H90" s="194">
        <f t="shared" ref="H90" si="173">IF(G$91&lt;3,1,0)</f>
        <v>1</v>
      </c>
      <c r="I90" s="194"/>
      <c r="J90" s="194">
        <f t="shared" ref="J90" si="174">IF(I$91&lt;3,1,0)</f>
        <v>1</v>
      </c>
      <c r="K90" s="194"/>
      <c r="L90" s="194">
        <f t="shared" ref="L90" si="175">IF(K$91&lt;3,1,0)</f>
        <v>1</v>
      </c>
      <c r="M90" s="194"/>
      <c r="N90" s="194">
        <f t="shared" ref="N90" si="176">IF(M$91&lt;3,1,0)</f>
        <v>1</v>
      </c>
      <c r="O90" s="194"/>
      <c r="P90" s="194">
        <f t="shared" ref="P90" si="177">IF(O$91&lt;3,1,0)</f>
        <v>1</v>
      </c>
      <c r="Q90" s="194"/>
      <c r="R90" s="194">
        <f t="shared" ref="R90" si="178">IF(Q$91&lt;3,1,0)</f>
        <v>1</v>
      </c>
      <c r="S90" s="194"/>
      <c r="T90" s="194">
        <f t="shared" ref="T90" si="179">IF(S$91&lt;3,1,0)</f>
        <v>1</v>
      </c>
      <c r="U90" s="194"/>
      <c r="V90" s="194">
        <f t="shared" ref="V90" si="180">IF(U$91&lt;3,1,0)</f>
        <v>1</v>
      </c>
      <c r="W90" s="226"/>
    </row>
    <row r="91" spans="1:23">
      <c r="A91" s="182" t="s">
        <v>109</v>
      </c>
      <c r="B91" s="340">
        <v>6</v>
      </c>
      <c r="C91" s="184">
        <f>+C$88+C$89+C$90</f>
        <v>0</v>
      </c>
      <c r="D91" s="184">
        <f t="shared" ref="D91:V91" si="181">+D$88+D$89+D$90</f>
        <v>3</v>
      </c>
      <c r="E91" s="184">
        <f t="shared" si="181"/>
        <v>0</v>
      </c>
      <c r="F91" s="184">
        <f t="shared" si="181"/>
        <v>3</v>
      </c>
      <c r="G91" s="184">
        <f t="shared" si="181"/>
        <v>0</v>
      </c>
      <c r="H91" s="184">
        <f t="shared" si="181"/>
        <v>3</v>
      </c>
      <c r="I91" s="184">
        <f t="shared" si="181"/>
        <v>0</v>
      </c>
      <c r="J91" s="184">
        <f t="shared" si="181"/>
        <v>3</v>
      </c>
      <c r="K91" s="184">
        <f t="shared" si="181"/>
        <v>0</v>
      </c>
      <c r="L91" s="184">
        <f t="shared" si="181"/>
        <v>3</v>
      </c>
      <c r="M91" s="184">
        <f t="shared" si="181"/>
        <v>0</v>
      </c>
      <c r="N91" s="184">
        <f t="shared" si="181"/>
        <v>3</v>
      </c>
      <c r="O91" s="184">
        <f t="shared" si="181"/>
        <v>0</v>
      </c>
      <c r="P91" s="184">
        <f t="shared" si="181"/>
        <v>3</v>
      </c>
      <c r="Q91" s="184">
        <f t="shared" si="181"/>
        <v>0</v>
      </c>
      <c r="R91" s="184">
        <f t="shared" si="181"/>
        <v>3</v>
      </c>
      <c r="S91" s="184">
        <f t="shared" si="181"/>
        <v>0</v>
      </c>
      <c r="T91" s="184">
        <f t="shared" si="181"/>
        <v>3</v>
      </c>
      <c r="U91" s="184">
        <f t="shared" si="181"/>
        <v>0</v>
      </c>
      <c r="V91" s="184">
        <f t="shared" si="181"/>
        <v>3</v>
      </c>
      <c r="W91" s="212"/>
    </row>
    <row r="92" spans="1:23">
      <c r="A92" s="336" t="s">
        <v>326</v>
      </c>
      <c r="B92" s="337" t="s">
        <v>280</v>
      </c>
      <c r="C92" s="452"/>
      <c r="D92" s="453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4"/>
    </row>
    <row r="93" spans="1:23">
      <c r="A93" s="251" t="s">
        <v>279</v>
      </c>
      <c r="B93" s="338" t="s">
        <v>216</v>
      </c>
      <c r="C93" s="194"/>
      <c r="D93" s="194">
        <f>IF(C$93&lt;1,1,0)</f>
        <v>1</v>
      </c>
      <c r="E93" s="194"/>
      <c r="F93" s="194">
        <f>IF(E$93&lt;1,1,0)</f>
        <v>1</v>
      </c>
      <c r="G93" s="194"/>
      <c r="H93" s="194">
        <f>IF(G$93&lt;1,1,0)</f>
        <v>1</v>
      </c>
      <c r="I93" s="194"/>
      <c r="J93" s="194">
        <f>IF(I$93&lt;1,1,0)</f>
        <v>1</v>
      </c>
      <c r="K93" s="194"/>
      <c r="L93" s="194">
        <f>IF(K$93&lt;1,1,0)</f>
        <v>1</v>
      </c>
      <c r="M93" s="194"/>
      <c r="N93" s="194">
        <f>IF(M$93&lt;1,1,0)</f>
        <v>1</v>
      </c>
      <c r="O93" s="194"/>
      <c r="P93" s="194">
        <f>IF(O$93&lt;1,1,0)</f>
        <v>1</v>
      </c>
      <c r="Q93" s="194"/>
      <c r="R93" s="194">
        <f>IF(Q$93&lt;1,1,0)</f>
        <v>1</v>
      </c>
      <c r="S93" s="194"/>
      <c r="T93" s="194">
        <f>IF(S$93&lt;1,1,0)</f>
        <v>1</v>
      </c>
      <c r="U93" s="194"/>
      <c r="V93" s="194">
        <f>IF(U$93&lt;1,1,0)</f>
        <v>1</v>
      </c>
      <c r="W93" s="226"/>
    </row>
    <row r="94" spans="1:23">
      <c r="A94" s="182" t="s">
        <v>109</v>
      </c>
      <c r="B94" s="340">
        <v>1</v>
      </c>
      <c r="C94" s="184">
        <f t="shared" ref="C94:V94" si="182">+C$93</f>
        <v>0</v>
      </c>
      <c r="D94" s="184">
        <f t="shared" si="182"/>
        <v>1</v>
      </c>
      <c r="E94" s="184">
        <f t="shared" si="182"/>
        <v>0</v>
      </c>
      <c r="F94" s="184">
        <f t="shared" si="182"/>
        <v>1</v>
      </c>
      <c r="G94" s="184">
        <f t="shared" si="182"/>
        <v>0</v>
      </c>
      <c r="H94" s="184">
        <f t="shared" si="182"/>
        <v>1</v>
      </c>
      <c r="I94" s="184">
        <f t="shared" si="182"/>
        <v>0</v>
      </c>
      <c r="J94" s="184">
        <f t="shared" si="182"/>
        <v>1</v>
      </c>
      <c r="K94" s="184">
        <f t="shared" si="182"/>
        <v>0</v>
      </c>
      <c r="L94" s="184">
        <f t="shared" si="182"/>
        <v>1</v>
      </c>
      <c r="M94" s="184">
        <f t="shared" si="182"/>
        <v>0</v>
      </c>
      <c r="N94" s="184">
        <f t="shared" si="182"/>
        <v>1</v>
      </c>
      <c r="O94" s="184">
        <f t="shared" si="182"/>
        <v>0</v>
      </c>
      <c r="P94" s="184">
        <f t="shared" si="182"/>
        <v>1</v>
      </c>
      <c r="Q94" s="184">
        <f t="shared" si="182"/>
        <v>0</v>
      </c>
      <c r="R94" s="184">
        <f t="shared" si="182"/>
        <v>1</v>
      </c>
      <c r="S94" s="184">
        <f t="shared" si="182"/>
        <v>0</v>
      </c>
      <c r="T94" s="184">
        <f t="shared" si="182"/>
        <v>1</v>
      </c>
      <c r="U94" s="184">
        <f t="shared" si="182"/>
        <v>0</v>
      </c>
      <c r="V94" s="184">
        <f t="shared" si="182"/>
        <v>1</v>
      </c>
      <c r="W94" s="212"/>
    </row>
    <row r="95" spans="1:23">
      <c r="A95" s="336" t="s">
        <v>330</v>
      </c>
      <c r="B95" s="337" t="s">
        <v>294</v>
      </c>
      <c r="C95" s="452"/>
      <c r="D95" s="453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4"/>
    </row>
    <row r="96" spans="1:23" ht="24">
      <c r="A96" s="251" t="s">
        <v>281</v>
      </c>
      <c r="B96" s="338" t="s">
        <v>125</v>
      </c>
      <c r="C96" s="194"/>
      <c r="D96" s="194">
        <f>IF(C$96&lt;1,1,0)</f>
        <v>1</v>
      </c>
      <c r="E96" s="194"/>
      <c r="F96" s="194">
        <f>IF(E$96&lt;1,1,0)</f>
        <v>1</v>
      </c>
      <c r="G96" s="194"/>
      <c r="H96" s="194">
        <f>IF(G$96&lt;1,1,0)</f>
        <v>1</v>
      </c>
      <c r="I96" s="194"/>
      <c r="J96" s="194">
        <f>IF(I$96&lt;1,1,0)</f>
        <v>1</v>
      </c>
      <c r="K96" s="194"/>
      <c r="L96" s="194">
        <f>IF(K$96&lt;1,1,0)</f>
        <v>1</v>
      </c>
      <c r="M96" s="194"/>
      <c r="N96" s="194">
        <f>IF(M$96&lt;1,1,0)</f>
        <v>1</v>
      </c>
      <c r="O96" s="194"/>
      <c r="P96" s="194">
        <f>IF(O$96&lt;1,1,0)</f>
        <v>1</v>
      </c>
      <c r="Q96" s="194"/>
      <c r="R96" s="194">
        <f>IF(Q$96&lt;1,1,0)</f>
        <v>1</v>
      </c>
      <c r="S96" s="194"/>
      <c r="T96" s="194">
        <f>IF(S$96&lt;1,1,0)</f>
        <v>1</v>
      </c>
      <c r="U96" s="194"/>
      <c r="V96" s="194">
        <f>IF(U$96&lt;1,1,0)</f>
        <v>1</v>
      </c>
      <c r="W96" s="226"/>
    </row>
    <row r="97" spans="1:23">
      <c r="A97" s="251" t="s">
        <v>307</v>
      </c>
      <c r="B97" s="338">
        <v>2</v>
      </c>
      <c r="C97" s="194"/>
      <c r="D97" s="194">
        <f>IF(C$109&lt;15,1,0)</f>
        <v>1</v>
      </c>
      <c r="E97" s="194"/>
      <c r="F97" s="194">
        <f>IF(E$109&lt;15,1,0)</f>
        <v>1</v>
      </c>
      <c r="G97" s="194"/>
      <c r="H97" s="194">
        <f>IF(G$109&lt;15,1,0)</f>
        <v>1</v>
      </c>
      <c r="I97" s="194"/>
      <c r="J97" s="194">
        <f>IF(I$109&lt;15,1,0)</f>
        <v>1</v>
      </c>
      <c r="K97" s="194"/>
      <c r="L97" s="194">
        <f>IF(K$109&lt;15,1,0)</f>
        <v>1</v>
      </c>
      <c r="M97" s="194"/>
      <c r="N97" s="194">
        <f>IF(M$109&lt;15,1,0)</f>
        <v>1</v>
      </c>
      <c r="O97" s="194"/>
      <c r="P97" s="194">
        <f>IF(O$109&lt;15,1,0)</f>
        <v>1</v>
      </c>
      <c r="Q97" s="194"/>
      <c r="R97" s="194">
        <f>IF(Q$109&lt;15,1,0)</f>
        <v>1</v>
      </c>
      <c r="S97" s="194"/>
      <c r="T97" s="194">
        <f>IF(S$109&lt;15,1,0)</f>
        <v>1</v>
      </c>
      <c r="U97" s="194"/>
      <c r="V97" s="194">
        <f>IF(U$109&lt;15,1,0)</f>
        <v>1</v>
      </c>
      <c r="W97" s="131"/>
    </row>
    <row r="98" spans="1:23" ht="26" customHeight="1">
      <c r="A98" s="251" t="s">
        <v>283</v>
      </c>
      <c r="B98" s="338">
        <v>2</v>
      </c>
      <c r="C98" s="194"/>
      <c r="D98" s="194">
        <f>IF(C$109&lt;15,1,0)</f>
        <v>1</v>
      </c>
      <c r="E98" s="194"/>
      <c r="F98" s="194">
        <f>IF(E$109&lt;15,1,0)</f>
        <v>1</v>
      </c>
      <c r="G98" s="194"/>
      <c r="H98" s="194">
        <f>IF(G$109&lt;15,1,0)</f>
        <v>1</v>
      </c>
      <c r="I98" s="194"/>
      <c r="J98" s="194">
        <f>IF(I$109&lt;15,1,0)</f>
        <v>1</v>
      </c>
      <c r="K98" s="194"/>
      <c r="L98" s="194">
        <f>IF(K$109&lt;15,1,0)</f>
        <v>1</v>
      </c>
      <c r="M98" s="194"/>
      <c r="N98" s="194">
        <f>IF(M$109&lt;15,1,0)</f>
        <v>1</v>
      </c>
      <c r="O98" s="194"/>
      <c r="P98" s="194">
        <f>IF(O$109&lt;15,1,0)</f>
        <v>1</v>
      </c>
      <c r="Q98" s="194"/>
      <c r="R98" s="194">
        <f>IF(Q$109&lt;15,1,0)</f>
        <v>1</v>
      </c>
      <c r="S98" s="194"/>
      <c r="T98" s="194">
        <f>IF(S$109&lt;15,1,0)</f>
        <v>1</v>
      </c>
      <c r="U98" s="194"/>
      <c r="V98" s="194">
        <f>IF(U$109&lt;15,1,0)</f>
        <v>1</v>
      </c>
      <c r="W98" s="131"/>
    </row>
    <row r="99" spans="1:23">
      <c r="A99" s="251" t="s">
        <v>284</v>
      </c>
      <c r="B99" s="338" t="s">
        <v>125</v>
      </c>
      <c r="C99" s="194"/>
      <c r="D99" s="194">
        <f>IF(C$99&lt;1,1,0)</f>
        <v>1</v>
      </c>
      <c r="E99" s="194"/>
      <c r="F99" s="194">
        <f>IF(E$99&lt;1,1,0)</f>
        <v>1</v>
      </c>
      <c r="G99" s="194"/>
      <c r="H99" s="194">
        <f>IF(G$99&lt;1,1,0)</f>
        <v>1</v>
      </c>
      <c r="I99" s="194"/>
      <c r="J99" s="194">
        <f>IF(I$99&lt;1,1,0)</f>
        <v>1</v>
      </c>
      <c r="K99" s="194"/>
      <c r="L99" s="194">
        <f>IF(K$99&lt;1,1,0)</f>
        <v>1</v>
      </c>
      <c r="M99" s="194"/>
      <c r="N99" s="194">
        <f>IF(M$99&lt;1,1,0)</f>
        <v>1</v>
      </c>
      <c r="O99" s="194"/>
      <c r="P99" s="194">
        <f>IF(O$99&lt;1,1,0)</f>
        <v>1</v>
      </c>
      <c r="Q99" s="194"/>
      <c r="R99" s="194">
        <f>IF(Q$99&lt;1,1,0)</f>
        <v>1</v>
      </c>
      <c r="S99" s="194"/>
      <c r="T99" s="194">
        <f>IF(S$99&lt;1,1,0)</f>
        <v>1</v>
      </c>
      <c r="U99" s="194"/>
      <c r="V99" s="194">
        <f>IF(U$99&lt;1,1,0)</f>
        <v>1</v>
      </c>
      <c r="W99" s="226"/>
    </row>
    <row r="100" spans="1:23">
      <c r="A100" s="251" t="s">
        <v>285</v>
      </c>
      <c r="B100" s="338">
        <v>2</v>
      </c>
      <c r="C100" s="194"/>
      <c r="D100" s="194">
        <f>IF(C$109&lt;15,1,0)</f>
        <v>1</v>
      </c>
      <c r="E100" s="194"/>
      <c r="F100" s="194">
        <f>IF(E$109&lt;15,1,0)</f>
        <v>1</v>
      </c>
      <c r="G100" s="194"/>
      <c r="H100" s="194">
        <f>IF(G$109&lt;15,1,0)</f>
        <v>1</v>
      </c>
      <c r="I100" s="194"/>
      <c r="J100" s="194">
        <f>IF(I$109&lt;15,1,0)</f>
        <v>1</v>
      </c>
      <c r="K100" s="194"/>
      <c r="L100" s="194">
        <f>IF(K$109&lt;15,1,0)</f>
        <v>1</v>
      </c>
      <c r="M100" s="194"/>
      <c r="N100" s="194">
        <f>IF(M$109&lt;15,1,0)</f>
        <v>1</v>
      </c>
      <c r="O100" s="194"/>
      <c r="P100" s="194">
        <f>IF(O$109&lt;15,1,0)</f>
        <v>1</v>
      </c>
      <c r="Q100" s="194"/>
      <c r="R100" s="194">
        <f>IF(Q$109&lt;15,1,0)</f>
        <v>1</v>
      </c>
      <c r="S100" s="194"/>
      <c r="T100" s="194">
        <f>IF(S$109&lt;15,1,0)</f>
        <v>1</v>
      </c>
      <c r="U100" s="194"/>
      <c r="V100" s="194">
        <f>IF(U$109&lt;15,1,0)</f>
        <v>1</v>
      </c>
      <c r="W100" s="131"/>
    </row>
    <row r="101" spans="1:23">
      <c r="A101" s="251" t="s">
        <v>286</v>
      </c>
      <c r="B101" s="338" t="s">
        <v>125</v>
      </c>
      <c r="C101" s="194"/>
      <c r="D101" s="194">
        <f>IF(C101&lt;1,1,0)</f>
        <v>1</v>
      </c>
      <c r="E101" s="194"/>
      <c r="F101" s="194">
        <f>IF(E101&lt;1,1,0)</f>
        <v>1</v>
      </c>
      <c r="G101" s="194"/>
      <c r="H101" s="194">
        <f>IF(G101&lt;1,1,0)</f>
        <v>1</v>
      </c>
      <c r="I101" s="194"/>
      <c r="J101" s="194">
        <f>IF(I101&lt;1,1,0)</f>
        <v>1</v>
      </c>
      <c r="K101" s="194"/>
      <c r="L101" s="194">
        <f>IF(K101&lt;1,1,0)</f>
        <v>1</v>
      </c>
      <c r="M101" s="194"/>
      <c r="N101" s="194">
        <f>IF(M101&lt;1,1,0)</f>
        <v>1</v>
      </c>
      <c r="O101" s="194"/>
      <c r="P101" s="194">
        <f>IF(O101&lt;1,1,0)</f>
        <v>1</v>
      </c>
      <c r="Q101" s="194"/>
      <c r="R101" s="194">
        <f>IF(Q101&lt;1,1,0)</f>
        <v>1</v>
      </c>
      <c r="S101" s="194"/>
      <c r="T101" s="194">
        <f>IF(S101&lt;1,1,0)</f>
        <v>1</v>
      </c>
      <c r="U101" s="194"/>
      <c r="V101" s="194">
        <f>IF(U101&lt;1,1,0)</f>
        <v>1</v>
      </c>
      <c r="W101" s="226"/>
    </row>
    <row r="102" spans="1:23" ht="24">
      <c r="A102" s="251" t="s">
        <v>308</v>
      </c>
      <c r="B102" s="338" t="s">
        <v>125</v>
      </c>
      <c r="C102" s="194"/>
      <c r="D102" s="194">
        <f>IF(C$102&lt;1,1,0)</f>
        <v>1</v>
      </c>
      <c r="E102" s="194"/>
      <c r="F102" s="194">
        <f>IF(E$102&lt;1,1,0)</f>
        <v>1</v>
      </c>
      <c r="G102" s="194"/>
      <c r="H102" s="194">
        <f>IF(G$102&lt;1,1,0)</f>
        <v>1</v>
      </c>
      <c r="I102" s="194"/>
      <c r="J102" s="194">
        <f>IF(I$102&lt;1,1,0)</f>
        <v>1</v>
      </c>
      <c r="K102" s="194"/>
      <c r="L102" s="194">
        <f>IF(K$102&lt;1,1,0)</f>
        <v>1</v>
      </c>
      <c r="M102" s="194"/>
      <c r="N102" s="194">
        <f>IF(M$102&lt;1,1,0)</f>
        <v>1</v>
      </c>
      <c r="O102" s="194"/>
      <c r="P102" s="194">
        <f>IF(O$102&lt;1,1,0)</f>
        <v>1</v>
      </c>
      <c r="Q102" s="194"/>
      <c r="R102" s="194">
        <f>IF(Q$102&lt;1,1,0)</f>
        <v>1</v>
      </c>
      <c r="S102" s="194"/>
      <c r="T102" s="194">
        <f>IF(S$102&lt;1,1,0)</f>
        <v>1</v>
      </c>
      <c r="U102" s="194"/>
      <c r="V102" s="194">
        <f>IF(U$102&lt;1,1,0)</f>
        <v>1</v>
      </c>
      <c r="W102" s="226"/>
    </row>
    <row r="103" spans="1:23">
      <c r="A103" s="251" t="s">
        <v>309</v>
      </c>
      <c r="B103" s="338" t="s">
        <v>125</v>
      </c>
      <c r="C103" s="194"/>
      <c r="D103" s="194">
        <f>IF(C$103&lt;1,1,0)</f>
        <v>1</v>
      </c>
      <c r="E103" s="194"/>
      <c r="F103" s="194">
        <f>IF(E$103&lt;1,1,0)</f>
        <v>1</v>
      </c>
      <c r="G103" s="194"/>
      <c r="H103" s="194">
        <f>IF(G$103&lt;1,1,0)</f>
        <v>1</v>
      </c>
      <c r="I103" s="194"/>
      <c r="J103" s="194">
        <f>IF(I$103&lt;1,1,0)</f>
        <v>1</v>
      </c>
      <c r="K103" s="194"/>
      <c r="L103" s="194">
        <f>IF(K$103&lt;1,1,0)</f>
        <v>1</v>
      </c>
      <c r="M103" s="194"/>
      <c r="N103" s="194">
        <f>IF(M$103&lt;1,1,0)</f>
        <v>1</v>
      </c>
      <c r="O103" s="194"/>
      <c r="P103" s="194">
        <f>IF(O$103&lt;1,1,0)</f>
        <v>1</v>
      </c>
      <c r="Q103" s="194"/>
      <c r="R103" s="194">
        <f>IF(Q$103&lt;1,1,0)</f>
        <v>1</v>
      </c>
      <c r="S103" s="194"/>
      <c r="T103" s="194">
        <f>IF(S$103&lt;1,1,0)</f>
        <v>1</v>
      </c>
      <c r="U103" s="194"/>
      <c r="V103" s="194">
        <f>IF(U$103&lt;1,1,0)</f>
        <v>1</v>
      </c>
      <c r="W103" s="226"/>
    </row>
    <row r="104" spans="1:23" ht="24">
      <c r="A104" s="251" t="s">
        <v>289</v>
      </c>
      <c r="B104" s="338" t="s">
        <v>125</v>
      </c>
      <c r="C104" s="194"/>
      <c r="D104" s="194">
        <f>IF(C104&lt;1,1,0)</f>
        <v>1</v>
      </c>
      <c r="E104" s="194"/>
      <c r="F104" s="194">
        <f>IF(E104&lt;1,1,0)</f>
        <v>1</v>
      </c>
      <c r="G104" s="194"/>
      <c r="H104" s="194">
        <f>IF(G104&lt;1,1,0)</f>
        <v>1</v>
      </c>
      <c r="I104" s="194"/>
      <c r="J104" s="194">
        <f>IF(I104&lt;1,1,0)</f>
        <v>1</v>
      </c>
      <c r="K104" s="194"/>
      <c r="L104" s="194">
        <f>IF(K104&lt;1,1,0)</f>
        <v>1</v>
      </c>
      <c r="M104" s="194"/>
      <c r="N104" s="194">
        <f>IF(M104&lt;1,1,0)</f>
        <v>1</v>
      </c>
      <c r="O104" s="194"/>
      <c r="P104" s="194">
        <f>IF(O104&lt;1,1,0)</f>
        <v>1</v>
      </c>
      <c r="Q104" s="194"/>
      <c r="R104" s="194">
        <f>IF(Q104&lt;1,1,0)</f>
        <v>1</v>
      </c>
      <c r="S104" s="194"/>
      <c r="T104" s="194">
        <f>IF(S104&lt;1,1,0)</f>
        <v>1</v>
      </c>
      <c r="U104" s="194"/>
      <c r="V104" s="194">
        <f>IF(U104&lt;1,1,0)</f>
        <v>1</v>
      </c>
      <c r="W104" s="226"/>
    </row>
    <row r="105" spans="1:23">
      <c r="A105" s="339" t="s">
        <v>310</v>
      </c>
      <c r="B105" s="338" t="s">
        <v>125</v>
      </c>
      <c r="C105" s="194"/>
      <c r="D105" s="194">
        <f>IF(C105&lt;1,1,0)</f>
        <v>1</v>
      </c>
      <c r="E105" s="194"/>
      <c r="F105" s="194">
        <f>IF(E105&lt;1,1,0)</f>
        <v>1</v>
      </c>
      <c r="G105" s="194"/>
      <c r="H105" s="194">
        <f>IF(G105&lt;1,1,0)</f>
        <v>1</v>
      </c>
      <c r="I105" s="194"/>
      <c r="J105" s="194">
        <f>IF(I105&lt;1,1,0)</f>
        <v>1</v>
      </c>
      <c r="K105" s="194"/>
      <c r="L105" s="194">
        <f>IF(K105&lt;1,1,0)</f>
        <v>1</v>
      </c>
      <c r="M105" s="194"/>
      <c r="N105" s="194">
        <f>IF(M105&lt;1,1,0)</f>
        <v>1</v>
      </c>
      <c r="O105" s="194"/>
      <c r="P105" s="194">
        <f>IF(O105&lt;1,1,0)</f>
        <v>1</v>
      </c>
      <c r="Q105" s="194"/>
      <c r="R105" s="194">
        <f>IF(Q105&lt;1,1,0)</f>
        <v>1</v>
      </c>
      <c r="S105" s="194"/>
      <c r="T105" s="194">
        <f>IF(S105&lt;1,1,0)</f>
        <v>1</v>
      </c>
      <c r="U105" s="194"/>
      <c r="V105" s="194">
        <f>IF(U105&lt;1,1,0)</f>
        <v>1</v>
      </c>
      <c r="W105" s="226"/>
    </row>
    <row r="106" spans="1:23" ht="24">
      <c r="A106" s="251" t="s">
        <v>291</v>
      </c>
      <c r="B106" s="338">
        <v>2</v>
      </c>
      <c r="C106" s="194"/>
      <c r="D106" s="194">
        <f>IF(C$109&lt;15,1,0)</f>
        <v>1</v>
      </c>
      <c r="E106" s="194"/>
      <c r="F106" s="194">
        <f>IF(E$109&lt;15,1,0)</f>
        <v>1</v>
      </c>
      <c r="G106" s="194"/>
      <c r="H106" s="194">
        <f>IF(G$109&lt;15,1,0)</f>
        <v>1</v>
      </c>
      <c r="I106" s="194"/>
      <c r="J106" s="194">
        <f>IF(I$109&lt;15,1,0)</f>
        <v>1</v>
      </c>
      <c r="K106" s="194"/>
      <c r="L106" s="194">
        <f>IF(K$109&lt;15,1,0)</f>
        <v>1</v>
      </c>
      <c r="M106" s="194"/>
      <c r="N106" s="194">
        <f>IF(M$109&lt;15,1,0)</f>
        <v>1</v>
      </c>
      <c r="O106" s="194"/>
      <c r="P106" s="194">
        <f>IF(O$109&lt;15,1,0)</f>
        <v>1</v>
      </c>
      <c r="Q106" s="194"/>
      <c r="R106" s="194">
        <f>IF(Q$109&lt;15,1,0)</f>
        <v>1</v>
      </c>
      <c r="S106" s="194"/>
      <c r="T106" s="194">
        <f>IF(S$109&lt;15,1,0)</f>
        <v>1</v>
      </c>
      <c r="U106" s="194"/>
      <c r="V106" s="194">
        <f>IF(U$109&lt;15,1,0)</f>
        <v>1</v>
      </c>
      <c r="W106" s="226"/>
    </row>
    <row r="107" spans="1:23" ht="24">
      <c r="A107" s="251" t="s">
        <v>292</v>
      </c>
      <c r="B107" s="338">
        <v>2</v>
      </c>
      <c r="C107" s="194"/>
      <c r="D107" s="194">
        <f>IF(C$109&lt;15,1,0)</f>
        <v>1</v>
      </c>
      <c r="E107" s="194"/>
      <c r="F107" s="194">
        <f>IF(E$109&lt;15,1,0)</f>
        <v>1</v>
      </c>
      <c r="G107" s="194"/>
      <c r="H107" s="194">
        <f>IF(G$109&lt;15,1,0)</f>
        <v>1</v>
      </c>
      <c r="I107" s="194"/>
      <c r="J107" s="194">
        <f>IF(I$109&lt;15,1,0)</f>
        <v>1</v>
      </c>
      <c r="K107" s="194"/>
      <c r="L107" s="194">
        <f>IF(K$109&lt;15,1,0)</f>
        <v>1</v>
      </c>
      <c r="M107" s="194"/>
      <c r="N107" s="194">
        <f>IF(M$109&lt;15,1,0)</f>
        <v>1</v>
      </c>
      <c r="O107" s="194"/>
      <c r="P107" s="194">
        <f>IF(O$109&lt;15,1,0)</f>
        <v>1</v>
      </c>
      <c r="Q107" s="194"/>
      <c r="R107" s="194">
        <f>IF(Q$109&lt;15,1,0)</f>
        <v>1</v>
      </c>
      <c r="S107" s="194"/>
      <c r="T107" s="194">
        <f>IF(S$109&lt;15,1,0)</f>
        <v>1</v>
      </c>
      <c r="U107" s="194"/>
      <c r="V107" s="194">
        <f>IF(U$109&lt;15,1,0)</f>
        <v>1</v>
      </c>
      <c r="W107" s="226"/>
    </row>
    <row r="108" spans="1:23">
      <c r="A108" s="251" t="s">
        <v>293</v>
      </c>
      <c r="B108" s="338">
        <v>2</v>
      </c>
      <c r="C108" s="194"/>
      <c r="D108" s="194">
        <f>IF(C$109&lt;15,1,0)</f>
        <v>1</v>
      </c>
      <c r="E108" s="194"/>
      <c r="F108" s="194">
        <f>IF(E$109&lt;15,1,0)</f>
        <v>1</v>
      </c>
      <c r="G108" s="194"/>
      <c r="H108" s="194">
        <f>IF(G$109&lt;15,1,0)</f>
        <v>1</v>
      </c>
      <c r="I108" s="194"/>
      <c r="J108" s="194">
        <f>IF(I$109&lt;15,1,0)</f>
        <v>1</v>
      </c>
      <c r="K108" s="194"/>
      <c r="L108" s="194">
        <f>IF(K$109&lt;15,1,0)</f>
        <v>1</v>
      </c>
      <c r="M108" s="194"/>
      <c r="N108" s="194">
        <f>IF(M$109&lt;15,1,0)</f>
        <v>1</v>
      </c>
      <c r="O108" s="194"/>
      <c r="P108" s="194">
        <f>IF(O$109&lt;15,1,0)</f>
        <v>1</v>
      </c>
      <c r="Q108" s="194"/>
      <c r="R108" s="194">
        <f>IF(Q$109&lt;15,1,0)</f>
        <v>1</v>
      </c>
      <c r="S108" s="194"/>
      <c r="T108" s="194">
        <f>IF(S$109&lt;15,1,0)</f>
        <v>1</v>
      </c>
      <c r="U108" s="194"/>
      <c r="V108" s="194">
        <f>IF(U$109&lt;15,1,0)</f>
        <v>1</v>
      </c>
      <c r="W108" s="226"/>
    </row>
    <row r="109" spans="1:23">
      <c r="A109" s="182" t="s">
        <v>109</v>
      </c>
      <c r="B109" s="188">
        <v>26</v>
      </c>
      <c r="C109" s="184">
        <f>SUM(C96:C108)</f>
        <v>0</v>
      </c>
      <c r="D109" s="184">
        <f t="shared" ref="D109:V109" si="183">SUM(D96:D108)</f>
        <v>13</v>
      </c>
      <c r="E109" s="184">
        <f t="shared" si="183"/>
        <v>0</v>
      </c>
      <c r="F109" s="184">
        <f t="shared" si="183"/>
        <v>13</v>
      </c>
      <c r="G109" s="184">
        <f t="shared" si="183"/>
        <v>0</v>
      </c>
      <c r="H109" s="184">
        <f t="shared" si="183"/>
        <v>13</v>
      </c>
      <c r="I109" s="184">
        <f t="shared" si="183"/>
        <v>0</v>
      </c>
      <c r="J109" s="184">
        <f t="shared" si="183"/>
        <v>13</v>
      </c>
      <c r="K109" s="184">
        <f t="shared" si="183"/>
        <v>0</v>
      </c>
      <c r="L109" s="184">
        <f t="shared" si="183"/>
        <v>13</v>
      </c>
      <c r="M109" s="184">
        <f t="shared" si="183"/>
        <v>0</v>
      </c>
      <c r="N109" s="184">
        <f t="shared" si="183"/>
        <v>13</v>
      </c>
      <c r="O109" s="184">
        <f t="shared" si="183"/>
        <v>0</v>
      </c>
      <c r="P109" s="184">
        <f t="shared" si="183"/>
        <v>13</v>
      </c>
      <c r="Q109" s="184">
        <f t="shared" si="183"/>
        <v>0</v>
      </c>
      <c r="R109" s="184">
        <f t="shared" si="183"/>
        <v>13</v>
      </c>
      <c r="S109" s="184">
        <f t="shared" si="183"/>
        <v>0</v>
      </c>
      <c r="T109" s="184">
        <f t="shared" si="183"/>
        <v>13</v>
      </c>
      <c r="U109" s="184">
        <f t="shared" si="183"/>
        <v>0</v>
      </c>
      <c r="V109" s="184">
        <f t="shared" si="183"/>
        <v>13</v>
      </c>
      <c r="W109" s="212"/>
    </row>
    <row r="110" spans="1:23">
      <c r="A110" s="336" t="s">
        <v>331</v>
      </c>
      <c r="B110" s="337" t="s">
        <v>301</v>
      </c>
      <c r="C110" s="452"/>
      <c r="D110" s="453"/>
      <c r="E110" s="453"/>
      <c r="F110" s="453"/>
      <c r="G110" s="453"/>
      <c r="H110" s="453"/>
      <c r="I110" s="453"/>
      <c r="J110" s="453"/>
      <c r="K110" s="453"/>
      <c r="L110" s="453"/>
      <c r="M110" s="453"/>
      <c r="N110" s="453"/>
      <c r="O110" s="453"/>
      <c r="P110" s="453"/>
      <c r="Q110" s="453"/>
      <c r="R110" s="453"/>
      <c r="S110" s="453"/>
      <c r="T110" s="453"/>
      <c r="U110" s="453"/>
      <c r="V110" s="453"/>
      <c r="W110" s="454"/>
    </row>
    <row r="111" spans="1:23">
      <c r="A111" s="251" t="s">
        <v>311</v>
      </c>
      <c r="B111" s="338" t="s">
        <v>296</v>
      </c>
      <c r="C111" s="194"/>
      <c r="D111" s="194">
        <f>IF(C111&lt;2,1,0)</f>
        <v>1</v>
      </c>
      <c r="E111" s="194"/>
      <c r="F111" s="194">
        <f>IF(E111&lt;2,1,0)</f>
        <v>1</v>
      </c>
      <c r="G111" s="194"/>
      <c r="H111" s="194">
        <f>IF(G111&lt;2,1,0)</f>
        <v>1</v>
      </c>
      <c r="I111" s="194"/>
      <c r="J111" s="194">
        <f>IF(I111&lt;2,1,0)</f>
        <v>1</v>
      </c>
      <c r="K111" s="194"/>
      <c r="L111" s="194">
        <f>IF(K111&lt;2,1,0)</f>
        <v>1</v>
      </c>
      <c r="M111" s="194"/>
      <c r="N111" s="194">
        <f>IF(M111&lt;2,1,0)</f>
        <v>1</v>
      </c>
      <c r="O111" s="194"/>
      <c r="P111" s="194">
        <f>IF(O111&lt;2,1,0)</f>
        <v>1</v>
      </c>
      <c r="Q111" s="194"/>
      <c r="R111" s="194">
        <f>IF(Q111&lt;2,1,0)</f>
        <v>1</v>
      </c>
      <c r="S111" s="194"/>
      <c r="T111" s="194">
        <f>IF(S111&lt;2,1,0)</f>
        <v>1</v>
      </c>
      <c r="U111" s="194"/>
      <c r="V111" s="194">
        <f>IF(U111&lt;2,1,0)</f>
        <v>1</v>
      </c>
      <c r="W111" s="226"/>
    </row>
    <row r="112" spans="1:23">
      <c r="A112" s="182" t="s">
        <v>109</v>
      </c>
      <c r="B112" s="188">
        <v>4</v>
      </c>
      <c r="C112" s="184">
        <f t="shared" ref="C112:V112" si="184">+C111</f>
        <v>0</v>
      </c>
      <c r="D112" s="184">
        <f t="shared" si="184"/>
        <v>1</v>
      </c>
      <c r="E112" s="184">
        <f t="shared" si="184"/>
        <v>0</v>
      </c>
      <c r="F112" s="184">
        <f t="shared" si="184"/>
        <v>1</v>
      </c>
      <c r="G112" s="184">
        <f t="shared" si="184"/>
        <v>0</v>
      </c>
      <c r="H112" s="184">
        <f t="shared" si="184"/>
        <v>1</v>
      </c>
      <c r="I112" s="184">
        <f t="shared" si="184"/>
        <v>0</v>
      </c>
      <c r="J112" s="184">
        <f t="shared" si="184"/>
        <v>1</v>
      </c>
      <c r="K112" s="184">
        <f t="shared" si="184"/>
        <v>0</v>
      </c>
      <c r="L112" s="184">
        <f t="shared" si="184"/>
        <v>1</v>
      </c>
      <c r="M112" s="184">
        <f t="shared" si="184"/>
        <v>0</v>
      </c>
      <c r="N112" s="184">
        <f t="shared" si="184"/>
        <v>1</v>
      </c>
      <c r="O112" s="184">
        <f t="shared" si="184"/>
        <v>0</v>
      </c>
      <c r="P112" s="184">
        <f t="shared" si="184"/>
        <v>1</v>
      </c>
      <c r="Q112" s="184">
        <f t="shared" si="184"/>
        <v>0</v>
      </c>
      <c r="R112" s="184">
        <f t="shared" si="184"/>
        <v>1</v>
      </c>
      <c r="S112" s="184">
        <f t="shared" si="184"/>
        <v>0</v>
      </c>
      <c r="T112" s="184">
        <f t="shared" si="184"/>
        <v>1</v>
      </c>
      <c r="U112" s="184">
        <f t="shared" si="184"/>
        <v>0</v>
      </c>
      <c r="V112" s="184">
        <f t="shared" si="184"/>
        <v>1</v>
      </c>
      <c r="W112" s="212"/>
    </row>
    <row r="113" spans="1:23">
      <c r="A113" s="336" t="s">
        <v>339</v>
      </c>
      <c r="B113" s="337" t="s">
        <v>233</v>
      </c>
      <c r="C113" s="452"/>
      <c r="D113" s="453"/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3"/>
      <c r="P113" s="453"/>
      <c r="Q113" s="453"/>
      <c r="R113" s="453"/>
      <c r="S113" s="453"/>
      <c r="T113" s="453"/>
      <c r="U113" s="453"/>
      <c r="V113" s="453"/>
      <c r="W113" s="454"/>
    </row>
    <row r="114" spans="1:23">
      <c r="A114" s="251" t="s">
        <v>298</v>
      </c>
      <c r="B114" s="338" t="s">
        <v>176</v>
      </c>
      <c r="C114" s="194"/>
      <c r="D114" s="194">
        <f>IF(C114&lt;2,1,0)</f>
        <v>1</v>
      </c>
      <c r="E114" s="194"/>
      <c r="F114" s="194">
        <f>IF(E114&lt;2,1,0)</f>
        <v>1</v>
      </c>
      <c r="G114" s="194"/>
      <c r="H114" s="194">
        <f>IF(G114&lt;2,1,0)</f>
        <v>1</v>
      </c>
      <c r="I114" s="194"/>
      <c r="J114" s="194">
        <f>IF(I114&lt;2,1,0)</f>
        <v>1</v>
      </c>
      <c r="K114" s="194"/>
      <c r="L114" s="194">
        <f>IF(K114&lt;2,1,0)</f>
        <v>1</v>
      </c>
      <c r="M114" s="194"/>
      <c r="N114" s="194">
        <f>IF(M114&lt;2,1,0)</f>
        <v>1</v>
      </c>
      <c r="O114" s="194"/>
      <c r="P114" s="194">
        <f>IF(O114&lt;2,1,0)</f>
        <v>1</v>
      </c>
      <c r="Q114" s="194"/>
      <c r="R114" s="194">
        <f>IF(Q114&lt;2,1,0)</f>
        <v>1</v>
      </c>
      <c r="S114" s="194"/>
      <c r="T114" s="194">
        <f>IF(S114&lt;2,1,0)</f>
        <v>1</v>
      </c>
      <c r="U114" s="194"/>
      <c r="V114" s="194">
        <f>IF(U114&lt;2,1,0)</f>
        <v>1</v>
      </c>
      <c r="W114" s="226"/>
    </row>
    <row r="115" spans="1:23" ht="24">
      <c r="A115" s="251" t="s">
        <v>299</v>
      </c>
      <c r="B115" s="338" t="s">
        <v>191</v>
      </c>
      <c r="C115" s="194"/>
      <c r="D115" s="194">
        <f>IF(C115&lt;2,1,0)</f>
        <v>1</v>
      </c>
      <c r="E115" s="194"/>
      <c r="F115" s="194">
        <f>IF(E115&lt;2,1,0)</f>
        <v>1</v>
      </c>
      <c r="G115" s="194"/>
      <c r="H115" s="194">
        <f>IF(G115&lt;2,1,0)</f>
        <v>1</v>
      </c>
      <c r="I115" s="194"/>
      <c r="J115" s="194">
        <f>IF(I115&lt;2,1,0)</f>
        <v>1</v>
      </c>
      <c r="K115" s="194"/>
      <c r="L115" s="194">
        <f>IF(K115&lt;2,1,0)</f>
        <v>1</v>
      </c>
      <c r="M115" s="194"/>
      <c r="N115" s="194">
        <f>IF(M115&lt;2,1,0)</f>
        <v>1</v>
      </c>
      <c r="O115" s="194"/>
      <c r="P115" s="194">
        <f>IF(O115&lt;2,1,0)</f>
        <v>1</v>
      </c>
      <c r="Q115" s="194"/>
      <c r="R115" s="194">
        <f>IF(Q115&lt;2,1,0)</f>
        <v>1</v>
      </c>
      <c r="S115" s="194"/>
      <c r="T115" s="194">
        <f>IF(S115&lt;2,1,0)</f>
        <v>1</v>
      </c>
      <c r="U115" s="194"/>
      <c r="V115" s="194">
        <f>IF(U115&lt;2,1,0)</f>
        <v>1</v>
      </c>
      <c r="W115" s="226"/>
    </row>
    <row r="116" spans="1:23">
      <c r="A116" s="341" t="s">
        <v>109</v>
      </c>
      <c r="B116" s="342">
        <v>6</v>
      </c>
      <c r="C116" s="184">
        <f>+C114+C115</f>
        <v>0</v>
      </c>
      <c r="D116" s="184">
        <f t="shared" ref="D116:V116" si="185">+D114+D115</f>
        <v>2</v>
      </c>
      <c r="E116" s="184">
        <f t="shared" si="185"/>
        <v>0</v>
      </c>
      <c r="F116" s="184">
        <f t="shared" si="185"/>
        <v>2</v>
      </c>
      <c r="G116" s="184">
        <f t="shared" si="185"/>
        <v>0</v>
      </c>
      <c r="H116" s="184">
        <f t="shared" si="185"/>
        <v>2</v>
      </c>
      <c r="I116" s="184">
        <f t="shared" si="185"/>
        <v>0</v>
      </c>
      <c r="J116" s="184">
        <f t="shared" si="185"/>
        <v>2</v>
      </c>
      <c r="K116" s="184">
        <f t="shared" si="185"/>
        <v>0</v>
      </c>
      <c r="L116" s="184">
        <f t="shared" si="185"/>
        <v>2</v>
      </c>
      <c r="M116" s="184">
        <f t="shared" si="185"/>
        <v>0</v>
      </c>
      <c r="N116" s="184">
        <f t="shared" si="185"/>
        <v>2</v>
      </c>
      <c r="O116" s="184">
        <f t="shared" si="185"/>
        <v>0</v>
      </c>
      <c r="P116" s="184">
        <f t="shared" si="185"/>
        <v>2</v>
      </c>
      <c r="Q116" s="184">
        <f t="shared" si="185"/>
        <v>0</v>
      </c>
      <c r="R116" s="184">
        <f t="shared" si="185"/>
        <v>2</v>
      </c>
      <c r="S116" s="184">
        <f t="shared" si="185"/>
        <v>0</v>
      </c>
      <c r="T116" s="184">
        <f t="shared" si="185"/>
        <v>2</v>
      </c>
      <c r="U116" s="184">
        <f t="shared" si="185"/>
        <v>0</v>
      </c>
      <c r="V116" s="184">
        <f t="shared" si="185"/>
        <v>2</v>
      </c>
      <c r="W116" s="212"/>
    </row>
    <row r="117" spans="1:23">
      <c r="A117" s="336" t="s">
        <v>340</v>
      </c>
      <c r="B117" s="337" t="s">
        <v>233</v>
      </c>
      <c r="C117" s="452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53"/>
      <c r="R117" s="453"/>
      <c r="S117" s="453"/>
      <c r="T117" s="453"/>
      <c r="U117" s="453"/>
      <c r="V117" s="453"/>
      <c r="W117" s="454"/>
    </row>
    <row r="118" spans="1:23">
      <c r="A118" s="251" t="s">
        <v>303</v>
      </c>
      <c r="B118" s="338" t="s">
        <v>304</v>
      </c>
      <c r="C118" s="194"/>
      <c r="D118" s="194">
        <f>IF(C118&lt;3,1,0)</f>
        <v>1</v>
      </c>
      <c r="E118" s="194"/>
      <c r="F118" s="194">
        <f>IF(E118&lt;3,1,0)</f>
        <v>1</v>
      </c>
      <c r="G118" s="194"/>
      <c r="H118" s="194">
        <f>IF(G118&lt;3,1,0)</f>
        <v>1</v>
      </c>
      <c r="I118" s="194"/>
      <c r="J118" s="194">
        <f>IF(I118&lt;3,1,0)</f>
        <v>1</v>
      </c>
      <c r="K118" s="194"/>
      <c r="L118" s="194">
        <f>IF(K118&lt;3,1,0)</f>
        <v>1</v>
      </c>
      <c r="M118" s="194"/>
      <c r="N118" s="194">
        <f>IF(M118&lt;3,1,0)</f>
        <v>1</v>
      </c>
      <c r="O118" s="194"/>
      <c r="P118" s="194">
        <f>IF(O118&lt;3,1,0)</f>
        <v>1</v>
      </c>
      <c r="Q118" s="194"/>
      <c r="R118" s="194">
        <f>IF(Q118&lt;3,1,0)</f>
        <v>1</v>
      </c>
      <c r="S118" s="194"/>
      <c r="T118" s="194">
        <f>IF(S118&lt;3,1,0)</f>
        <v>1</v>
      </c>
      <c r="U118" s="194"/>
      <c r="V118" s="194">
        <f>IF(U118&lt;3,1,0)</f>
        <v>1</v>
      </c>
      <c r="W118" s="226"/>
    </row>
    <row r="119" spans="1:23">
      <c r="A119" s="341" t="s">
        <v>109</v>
      </c>
      <c r="B119" s="342">
        <v>4</v>
      </c>
      <c r="C119" s="184">
        <f>+C118</f>
        <v>0</v>
      </c>
      <c r="D119" s="184">
        <f t="shared" ref="D119:V119" si="186">+D118</f>
        <v>1</v>
      </c>
      <c r="E119" s="184">
        <f t="shared" si="186"/>
        <v>0</v>
      </c>
      <c r="F119" s="184">
        <f t="shared" si="186"/>
        <v>1</v>
      </c>
      <c r="G119" s="184">
        <f t="shared" si="186"/>
        <v>0</v>
      </c>
      <c r="H119" s="184">
        <f t="shared" si="186"/>
        <v>1</v>
      </c>
      <c r="I119" s="184">
        <f t="shared" si="186"/>
        <v>0</v>
      </c>
      <c r="J119" s="184">
        <f t="shared" si="186"/>
        <v>1</v>
      </c>
      <c r="K119" s="184">
        <f t="shared" si="186"/>
        <v>0</v>
      </c>
      <c r="L119" s="184">
        <f t="shared" si="186"/>
        <v>1</v>
      </c>
      <c r="M119" s="184">
        <f t="shared" si="186"/>
        <v>0</v>
      </c>
      <c r="N119" s="184">
        <f t="shared" si="186"/>
        <v>1</v>
      </c>
      <c r="O119" s="184">
        <f t="shared" si="186"/>
        <v>0</v>
      </c>
      <c r="P119" s="184">
        <f t="shared" si="186"/>
        <v>1</v>
      </c>
      <c r="Q119" s="184">
        <f t="shared" si="186"/>
        <v>0</v>
      </c>
      <c r="R119" s="184">
        <f t="shared" si="186"/>
        <v>1</v>
      </c>
      <c r="S119" s="184">
        <f t="shared" si="186"/>
        <v>0</v>
      </c>
      <c r="T119" s="184">
        <f t="shared" si="186"/>
        <v>1</v>
      </c>
      <c r="U119" s="184">
        <f t="shared" si="186"/>
        <v>0</v>
      </c>
      <c r="V119" s="184">
        <f t="shared" si="186"/>
        <v>1</v>
      </c>
      <c r="W119" s="212"/>
    </row>
    <row r="120" spans="1:23">
      <c r="A120" s="475" t="s">
        <v>312</v>
      </c>
      <c r="B120" s="476"/>
      <c r="C120" s="469"/>
      <c r="D120" s="470"/>
      <c r="E120" s="470"/>
      <c r="F120" s="470"/>
      <c r="G120" s="470"/>
      <c r="H120" s="470"/>
      <c r="I120" s="470"/>
      <c r="J120" s="470"/>
      <c r="K120" s="470"/>
      <c r="L120" s="470"/>
      <c r="M120" s="470"/>
      <c r="N120" s="470"/>
      <c r="O120" s="470"/>
      <c r="P120" s="470"/>
      <c r="Q120" s="470"/>
      <c r="R120" s="470"/>
      <c r="S120" s="470"/>
      <c r="T120" s="470"/>
      <c r="U120" s="470"/>
      <c r="V120" s="470"/>
      <c r="W120" s="471"/>
    </row>
    <row r="121" spans="1:23">
      <c r="A121" s="477"/>
      <c r="B121" s="478"/>
      <c r="C121" s="479"/>
      <c r="D121" s="480"/>
      <c r="E121" s="480"/>
      <c r="F121" s="480"/>
      <c r="G121" s="480"/>
      <c r="H121" s="480"/>
      <c r="I121" s="480"/>
      <c r="J121" s="480"/>
      <c r="K121" s="480"/>
      <c r="L121" s="480"/>
      <c r="M121" s="480"/>
      <c r="N121" s="480"/>
      <c r="O121" s="480"/>
      <c r="P121" s="480"/>
      <c r="Q121" s="480"/>
      <c r="R121" s="480"/>
      <c r="S121" s="480"/>
      <c r="T121" s="480"/>
      <c r="U121" s="480"/>
      <c r="V121" s="480"/>
      <c r="W121" s="481"/>
    </row>
    <row r="122" spans="1:23">
      <c r="A122" s="336" t="s">
        <v>327</v>
      </c>
      <c r="B122" s="337" t="s">
        <v>233</v>
      </c>
      <c r="C122" s="472"/>
      <c r="D122" s="473"/>
      <c r="E122" s="473"/>
      <c r="F122" s="473"/>
      <c r="G122" s="473"/>
      <c r="H122" s="473"/>
      <c r="I122" s="473"/>
      <c r="J122" s="473"/>
      <c r="K122" s="473"/>
      <c r="L122" s="473"/>
      <c r="M122" s="473"/>
      <c r="N122" s="473"/>
      <c r="O122" s="473"/>
      <c r="P122" s="473"/>
      <c r="Q122" s="473"/>
      <c r="R122" s="473"/>
      <c r="S122" s="473"/>
      <c r="T122" s="473"/>
      <c r="U122" s="473"/>
      <c r="V122" s="473"/>
      <c r="W122" s="474"/>
    </row>
    <row r="123" spans="1:23">
      <c r="A123" s="251" t="s">
        <v>275</v>
      </c>
      <c r="B123" s="338">
        <v>2</v>
      </c>
      <c r="C123" s="194"/>
      <c r="D123" s="194">
        <f>IF(C$126&lt;3,1,0)</f>
        <v>1</v>
      </c>
      <c r="E123" s="194"/>
      <c r="F123" s="194">
        <f>IF(E$126&lt;3,1,0)</f>
        <v>1</v>
      </c>
      <c r="G123" s="194"/>
      <c r="H123" s="194">
        <f>IF(G$126&lt;3,1,0)</f>
        <v>1</v>
      </c>
      <c r="I123" s="194"/>
      <c r="J123" s="194">
        <f>IF(I$126&lt;3,1,0)</f>
        <v>1</v>
      </c>
      <c r="K123" s="194"/>
      <c r="L123" s="194">
        <f>IF(K$126&lt;3,1,0)</f>
        <v>1</v>
      </c>
      <c r="M123" s="194"/>
      <c r="N123" s="194">
        <f>IF(M$126&lt;3,1,0)</f>
        <v>1</v>
      </c>
      <c r="O123" s="194"/>
      <c r="P123" s="194">
        <f>IF(O$126&lt;3,1,0)</f>
        <v>1</v>
      </c>
      <c r="Q123" s="194"/>
      <c r="R123" s="194">
        <f>IF(Q$126&lt;3,1,0)</f>
        <v>1</v>
      </c>
      <c r="S123" s="194"/>
      <c r="T123" s="194">
        <f>IF(S$126&lt;3,1,0)</f>
        <v>1</v>
      </c>
      <c r="U123" s="194"/>
      <c r="V123" s="194">
        <f>IF(U$126&lt;3,1,0)</f>
        <v>1</v>
      </c>
      <c r="W123" s="131"/>
    </row>
    <row r="124" spans="1:23">
      <c r="A124" s="251" t="s">
        <v>276</v>
      </c>
      <c r="B124" s="338">
        <v>2</v>
      </c>
      <c r="C124" s="194"/>
      <c r="D124" s="194">
        <f t="shared" ref="D124:F125" si="187">IF(C$126&lt;3,1,0)</f>
        <v>1</v>
      </c>
      <c r="E124" s="194"/>
      <c r="F124" s="194">
        <f t="shared" si="187"/>
        <v>1</v>
      </c>
      <c r="G124" s="194"/>
      <c r="H124" s="194">
        <f t="shared" ref="H124" si="188">IF(G$126&lt;3,1,0)</f>
        <v>1</v>
      </c>
      <c r="I124" s="194"/>
      <c r="J124" s="194">
        <f t="shared" ref="J124" si="189">IF(I$126&lt;3,1,0)</f>
        <v>1</v>
      </c>
      <c r="K124" s="194"/>
      <c r="L124" s="194">
        <f t="shared" ref="L124" si="190">IF(K$126&lt;3,1,0)</f>
        <v>1</v>
      </c>
      <c r="M124" s="194"/>
      <c r="N124" s="194">
        <f t="shared" ref="N124" si="191">IF(M$126&lt;3,1,0)</f>
        <v>1</v>
      </c>
      <c r="O124" s="194"/>
      <c r="P124" s="194">
        <f t="shared" ref="P124" si="192">IF(O$126&lt;3,1,0)</f>
        <v>1</v>
      </c>
      <c r="Q124" s="194"/>
      <c r="R124" s="194">
        <f t="shared" ref="R124" si="193">IF(Q$126&lt;3,1,0)</f>
        <v>1</v>
      </c>
      <c r="S124" s="194"/>
      <c r="T124" s="194">
        <f t="shared" ref="T124" si="194">IF(S$126&lt;3,1,0)</f>
        <v>1</v>
      </c>
      <c r="U124" s="194"/>
      <c r="V124" s="194">
        <f t="shared" ref="V124" si="195">IF(U$126&lt;3,1,0)</f>
        <v>1</v>
      </c>
      <c r="W124" s="131"/>
    </row>
    <row r="125" spans="1:23">
      <c r="A125" s="251" t="s">
        <v>277</v>
      </c>
      <c r="B125" s="338">
        <v>2</v>
      </c>
      <c r="C125" s="194"/>
      <c r="D125" s="194">
        <f t="shared" si="187"/>
        <v>1</v>
      </c>
      <c r="E125" s="194"/>
      <c r="F125" s="194">
        <f t="shared" si="187"/>
        <v>1</v>
      </c>
      <c r="G125" s="194"/>
      <c r="H125" s="194">
        <f t="shared" ref="H125" si="196">IF(G$126&lt;3,1,0)</f>
        <v>1</v>
      </c>
      <c r="I125" s="194"/>
      <c r="J125" s="194">
        <f t="shared" ref="J125" si="197">IF(I$126&lt;3,1,0)</f>
        <v>1</v>
      </c>
      <c r="K125" s="194"/>
      <c r="L125" s="194">
        <f t="shared" ref="L125" si="198">IF(K$126&lt;3,1,0)</f>
        <v>1</v>
      </c>
      <c r="M125" s="194"/>
      <c r="N125" s="194">
        <f t="shared" ref="N125" si="199">IF(M$126&lt;3,1,0)</f>
        <v>1</v>
      </c>
      <c r="O125" s="194"/>
      <c r="P125" s="194">
        <f t="shared" ref="P125" si="200">IF(O$126&lt;3,1,0)</f>
        <v>1</v>
      </c>
      <c r="Q125" s="194"/>
      <c r="R125" s="194">
        <f t="shared" ref="R125" si="201">IF(Q$126&lt;3,1,0)</f>
        <v>1</v>
      </c>
      <c r="S125" s="194"/>
      <c r="T125" s="194">
        <f t="shared" ref="T125" si="202">IF(S$126&lt;3,1,0)</f>
        <v>1</v>
      </c>
      <c r="U125" s="194"/>
      <c r="V125" s="194">
        <f t="shared" ref="V125" si="203">IF(U$126&lt;3,1,0)</f>
        <v>1</v>
      </c>
      <c r="W125" s="131"/>
    </row>
    <row r="126" spans="1:23">
      <c r="A126" s="182" t="s">
        <v>109</v>
      </c>
      <c r="B126" s="340">
        <v>6</v>
      </c>
      <c r="C126" s="184">
        <f>SUM(C123:C125)</f>
        <v>0</v>
      </c>
      <c r="D126" s="184">
        <f t="shared" ref="D126:V126" si="204">SUM(D123:D125)</f>
        <v>3</v>
      </c>
      <c r="E126" s="184">
        <f t="shared" si="204"/>
        <v>0</v>
      </c>
      <c r="F126" s="184">
        <f t="shared" si="204"/>
        <v>3</v>
      </c>
      <c r="G126" s="184">
        <f t="shared" si="204"/>
        <v>0</v>
      </c>
      <c r="H126" s="184">
        <f t="shared" si="204"/>
        <v>3</v>
      </c>
      <c r="I126" s="184">
        <f t="shared" si="204"/>
        <v>0</v>
      </c>
      <c r="J126" s="184">
        <f t="shared" si="204"/>
        <v>3</v>
      </c>
      <c r="K126" s="184">
        <f t="shared" si="204"/>
        <v>0</v>
      </c>
      <c r="L126" s="184">
        <f t="shared" si="204"/>
        <v>3</v>
      </c>
      <c r="M126" s="184">
        <f t="shared" si="204"/>
        <v>0</v>
      </c>
      <c r="N126" s="184">
        <f t="shared" si="204"/>
        <v>3</v>
      </c>
      <c r="O126" s="184">
        <f t="shared" si="204"/>
        <v>0</v>
      </c>
      <c r="P126" s="184">
        <f t="shared" si="204"/>
        <v>3</v>
      </c>
      <c r="Q126" s="184">
        <f t="shared" si="204"/>
        <v>0</v>
      </c>
      <c r="R126" s="184">
        <f t="shared" si="204"/>
        <v>3</v>
      </c>
      <c r="S126" s="184">
        <f t="shared" si="204"/>
        <v>0</v>
      </c>
      <c r="T126" s="184">
        <f t="shared" si="204"/>
        <v>3</v>
      </c>
      <c r="U126" s="184">
        <f t="shared" si="204"/>
        <v>0</v>
      </c>
      <c r="V126" s="184">
        <f t="shared" si="204"/>
        <v>3</v>
      </c>
      <c r="W126" s="212"/>
    </row>
    <row r="127" spans="1:23">
      <c r="A127" s="336" t="s">
        <v>328</v>
      </c>
      <c r="B127" s="337" t="s">
        <v>280</v>
      </c>
      <c r="C127" s="452"/>
      <c r="D127" s="453"/>
      <c r="E127" s="453"/>
      <c r="F127" s="453"/>
      <c r="G127" s="453"/>
      <c r="H127" s="453"/>
      <c r="I127" s="453"/>
      <c r="J127" s="453"/>
      <c r="K127" s="453"/>
      <c r="L127" s="453"/>
      <c r="M127" s="453"/>
      <c r="N127" s="453"/>
      <c r="O127" s="453"/>
      <c r="P127" s="453"/>
      <c r="Q127" s="453"/>
      <c r="R127" s="453"/>
      <c r="S127" s="453"/>
      <c r="T127" s="453"/>
      <c r="U127" s="453"/>
      <c r="V127" s="453"/>
      <c r="W127" s="454"/>
    </row>
    <row r="128" spans="1:23">
      <c r="A128" s="251" t="s">
        <v>279</v>
      </c>
      <c r="B128" s="338" t="s">
        <v>216</v>
      </c>
      <c r="C128" s="194"/>
      <c r="D128" s="194">
        <f>IF(C128&lt;1,1,0)</f>
        <v>1</v>
      </c>
      <c r="E128" s="194"/>
      <c r="F128" s="194">
        <f>IF(E128&lt;1,1,0)</f>
        <v>1</v>
      </c>
      <c r="G128" s="194"/>
      <c r="H128" s="194">
        <f>IF(G128&lt;1,1,0)</f>
        <v>1</v>
      </c>
      <c r="I128" s="194"/>
      <c r="J128" s="194">
        <f>IF(I128&lt;1,1,0)</f>
        <v>1</v>
      </c>
      <c r="K128" s="194"/>
      <c r="L128" s="194">
        <f>IF(K128&lt;1,1,0)</f>
        <v>1</v>
      </c>
      <c r="M128" s="194"/>
      <c r="N128" s="194">
        <f>IF(M128&lt;1,1,0)</f>
        <v>1</v>
      </c>
      <c r="O128" s="194"/>
      <c r="P128" s="194">
        <f>IF(O128&lt;1,1,0)</f>
        <v>1</v>
      </c>
      <c r="Q128" s="194"/>
      <c r="R128" s="194">
        <f>IF(Q128&lt;1,1,0)</f>
        <v>1</v>
      </c>
      <c r="S128" s="194"/>
      <c r="T128" s="194">
        <f>IF(S128&lt;1,1,0)</f>
        <v>1</v>
      </c>
      <c r="U128" s="194"/>
      <c r="V128" s="194">
        <f>IF(U128&lt;1,1,0)</f>
        <v>1</v>
      </c>
      <c r="W128" s="226"/>
    </row>
    <row r="129" spans="1:23">
      <c r="A129" s="182" t="s">
        <v>109</v>
      </c>
      <c r="B129" s="340">
        <v>1</v>
      </c>
      <c r="C129" s="184">
        <f>+C128</f>
        <v>0</v>
      </c>
      <c r="D129" s="184">
        <f t="shared" ref="D129:V129" si="205">+D128</f>
        <v>1</v>
      </c>
      <c r="E129" s="184">
        <f t="shared" si="205"/>
        <v>0</v>
      </c>
      <c r="F129" s="184">
        <f t="shared" si="205"/>
        <v>1</v>
      </c>
      <c r="G129" s="184">
        <f t="shared" si="205"/>
        <v>0</v>
      </c>
      <c r="H129" s="184">
        <f t="shared" si="205"/>
        <v>1</v>
      </c>
      <c r="I129" s="184">
        <f t="shared" si="205"/>
        <v>0</v>
      </c>
      <c r="J129" s="184">
        <f t="shared" si="205"/>
        <v>1</v>
      </c>
      <c r="K129" s="184">
        <f t="shared" si="205"/>
        <v>0</v>
      </c>
      <c r="L129" s="184">
        <f t="shared" si="205"/>
        <v>1</v>
      </c>
      <c r="M129" s="184">
        <f t="shared" si="205"/>
        <v>0</v>
      </c>
      <c r="N129" s="184">
        <f t="shared" si="205"/>
        <v>1</v>
      </c>
      <c r="O129" s="184">
        <f t="shared" si="205"/>
        <v>0</v>
      </c>
      <c r="P129" s="184">
        <f t="shared" si="205"/>
        <v>1</v>
      </c>
      <c r="Q129" s="184">
        <f t="shared" si="205"/>
        <v>0</v>
      </c>
      <c r="R129" s="184">
        <f t="shared" si="205"/>
        <v>1</v>
      </c>
      <c r="S129" s="184">
        <f t="shared" si="205"/>
        <v>0</v>
      </c>
      <c r="T129" s="184">
        <f t="shared" si="205"/>
        <v>1</v>
      </c>
      <c r="U129" s="184">
        <f t="shared" si="205"/>
        <v>0</v>
      </c>
      <c r="V129" s="184">
        <f t="shared" si="205"/>
        <v>1</v>
      </c>
      <c r="W129" s="212"/>
    </row>
    <row r="130" spans="1:23">
      <c r="A130" s="336" t="s">
        <v>332</v>
      </c>
      <c r="B130" s="337" t="s">
        <v>294</v>
      </c>
      <c r="C130" s="452"/>
      <c r="D130" s="453"/>
      <c r="E130" s="453"/>
      <c r="F130" s="453"/>
      <c r="G130" s="453"/>
      <c r="H130" s="453"/>
      <c r="I130" s="453"/>
      <c r="J130" s="453"/>
      <c r="K130" s="453"/>
      <c r="L130" s="453"/>
      <c r="M130" s="453"/>
      <c r="N130" s="453"/>
      <c r="O130" s="453"/>
      <c r="P130" s="453"/>
      <c r="Q130" s="453"/>
      <c r="R130" s="453"/>
      <c r="S130" s="453"/>
      <c r="T130" s="453"/>
      <c r="U130" s="453"/>
      <c r="V130" s="453"/>
      <c r="W130" s="454"/>
    </row>
    <row r="131" spans="1:23" ht="24">
      <c r="A131" s="251" t="s">
        <v>281</v>
      </c>
      <c r="B131" s="338" t="s">
        <v>125</v>
      </c>
      <c r="C131" s="194"/>
      <c r="D131" s="194">
        <f>IF(C$131&lt;1,1,0)</f>
        <v>1</v>
      </c>
      <c r="E131" s="194"/>
      <c r="F131" s="194">
        <f>IF(E$131&lt;1,1,0)</f>
        <v>1</v>
      </c>
      <c r="G131" s="194"/>
      <c r="H131" s="194">
        <f>IF(G$131&lt;1,1,0)</f>
        <v>1</v>
      </c>
      <c r="I131" s="194"/>
      <c r="J131" s="194">
        <f>IF(I$131&lt;1,1,0)</f>
        <v>1</v>
      </c>
      <c r="K131" s="194"/>
      <c r="L131" s="194">
        <f>IF(K$131&lt;1,1,0)</f>
        <v>1</v>
      </c>
      <c r="M131" s="194"/>
      <c r="N131" s="194">
        <f>IF(M$131&lt;1,1,0)</f>
        <v>1</v>
      </c>
      <c r="O131" s="194"/>
      <c r="P131" s="194">
        <f>IF(O$131&lt;1,1,0)</f>
        <v>1</v>
      </c>
      <c r="Q131" s="194"/>
      <c r="R131" s="194">
        <f>IF(Q$131&lt;1,1,0)</f>
        <v>1</v>
      </c>
      <c r="S131" s="194"/>
      <c r="T131" s="194">
        <f>IF(S$131&lt;1,1,0)</f>
        <v>1</v>
      </c>
      <c r="U131" s="194"/>
      <c r="V131" s="194">
        <f>IF(U$131&lt;1,1,0)</f>
        <v>1</v>
      </c>
      <c r="W131" s="226"/>
    </row>
    <row r="132" spans="1:23">
      <c r="A132" s="251" t="s">
        <v>282</v>
      </c>
      <c r="B132" s="338">
        <v>2</v>
      </c>
      <c r="C132" s="194"/>
      <c r="D132" s="194">
        <f>IF(C$144&lt;15,1,0)</f>
        <v>1</v>
      </c>
      <c r="E132" s="194"/>
      <c r="F132" s="194">
        <f>IF(E$144&lt;15,1,0)</f>
        <v>1</v>
      </c>
      <c r="G132" s="194"/>
      <c r="H132" s="194">
        <f>IF(G$144&lt;15,1,0)</f>
        <v>1</v>
      </c>
      <c r="I132" s="194"/>
      <c r="J132" s="194">
        <f>IF(I$144&lt;15,1,0)</f>
        <v>1</v>
      </c>
      <c r="K132" s="194"/>
      <c r="L132" s="194">
        <f>IF(K$144&lt;15,1,0)</f>
        <v>1</v>
      </c>
      <c r="M132" s="194"/>
      <c r="N132" s="194">
        <f>IF(M$144&lt;15,1,0)</f>
        <v>1</v>
      </c>
      <c r="O132" s="194"/>
      <c r="P132" s="194">
        <f>IF(O$144&lt;15,1,0)</f>
        <v>1</v>
      </c>
      <c r="Q132" s="194"/>
      <c r="R132" s="194">
        <f>IF(Q$144&lt;15,1,0)</f>
        <v>1</v>
      </c>
      <c r="S132" s="194"/>
      <c r="T132" s="194">
        <f>IF(S$144&lt;15,1,0)</f>
        <v>1</v>
      </c>
      <c r="U132" s="194"/>
      <c r="V132" s="194">
        <f>IF(U$144&lt;15,1,0)</f>
        <v>1</v>
      </c>
      <c r="W132" s="131"/>
    </row>
    <row r="133" spans="1:23">
      <c r="A133" s="251" t="s">
        <v>313</v>
      </c>
      <c r="B133" s="338">
        <v>2</v>
      </c>
      <c r="C133" s="194"/>
      <c r="D133" s="194">
        <f>IF(C$144&lt;15,1,0)</f>
        <v>1</v>
      </c>
      <c r="E133" s="194"/>
      <c r="F133" s="194">
        <f>IF(E$144&lt;15,1,0)</f>
        <v>1</v>
      </c>
      <c r="G133" s="194"/>
      <c r="H133" s="194">
        <f>IF(G$144&lt;15,1,0)</f>
        <v>1</v>
      </c>
      <c r="I133" s="194"/>
      <c r="J133" s="194">
        <f>IF(I$144&lt;15,1,0)</f>
        <v>1</v>
      </c>
      <c r="K133" s="194"/>
      <c r="L133" s="194">
        <f>IF(K$144&lt;15,1,0)</f>
        <v>1</v>
      </c>
      <c r="M133" s="194"/>
      <c r="N133" s="194">
        <f>IF(M$144&lt;15,1,0)</f>
        <v>1</v>
      </c>
      <c r="O133" s="194"/>
      <c r="P133" s="194">
        <f>IF(O$144&lt;15,1,0)</f>
        <v>1</v>
      </c>
      <c r="Q133" s="194"/>
      <c r="R133" s="194">
        <f>IF(Q$144&lt;15,1,0)</f>
        <v>1</v>
      </c>
      <c r="S133" s="194"/>
      <c r="T133" s="194">
        <f>IF(S$144&lt;15,1,0)</f>
        <v>1</v>
      </c>
      <c r="U133" s="194"/>
      <c r="V133" s="194">
        <f>IF(U$144&lt;15,1,0)</f>
        <v>1</v>
      </c>
      <c r="W133" s="131"/>
    </row>
    <row r="134" spans="1:23">
      <c r="A134" s="251" t="s">
        <v>314</v>
      </c>
      <c r="B134" s="338" t="s">
        <v>125</v>
      </c>
      <c r="C134" s="194"/>
      <c r="D134" s="194">
        <f>IF(C$134&lt;1,1,0)</f>
        <v>1</v>
      </c>
      <c r="E134" s="194"/>
      <c r="F134" s="194">
        <f>IF(E$134&lt;1,1,0)</f>
        <v>1</v>
      </c>
      <c r="G134" s="194"/>
      <c r="H134" s="194">
        <f>IF(G$134&lt;1,1,0)</f>
        <v>1</v>
      </c>
      <c r="I134" s="194"/>
      <c r="J134" s="194">
        <f>IF(I$134&lt;1,1,0)</f>
        <v>1</v>
      </c>
      <c r="K134" s="194"/>
      <c r="L134" s="194">
        <f>IF(K$134&lt;1,1,0)</f>
        <v>1</v>
      </c>
      <c r="M134" s="194"/>
      <c r="N134" s="194">
        <f>IF(M$134&lt;1,1,0)</f>
        <v>1</v>
      </c>
      <c r="O134" s="194"/>
      <c r="P134" s="194">
        <f>IF(O$134&lt;1,1,0)</f>
        <v>1</v>
      </c>
      <c r="Q134" s="194"/>
      <c r="R134" s="194">
        <f>IF(Q$134&lt;1,1,0)</f>
        <v>1</v>
      </c>
      <c r="S134" s="194"/>
      <c r="T134" s="194">
        <f>IF(S$134&lt;1,1,0)</f>
        <v>1</v>
      </c>
      <c r="U134" s="194"/>
      <c r="V134" s="194">
        <f>IF(U$134&lt;1,1,0)</f>
        <v>1</v>
      </c>
      <c r="W134" s="226"/>
    </row>
    <row r="135" spans="1:23">
      <c r="A135" s="251" t="s">
        <v>315</v>
      </c>
      <c r="B135" s="338">
        <v>2</v>
      </c>
      <c r="C135" s="194"/>
      <c r="D135" s="194">
        <f>IF(C$144&lt;15,1,0)</f>
        <v>1</v>
      </c>
      <c r="E135" s="194"/>
      <c r="F135" s="194">
        <f>IF(E$144&lt;15,1,0)</f>
        <v>1</v>
      </c>
      <c r="G135" s="194"/>
      <c r="H135" s="194">
        <f>IF(G$144&lt;15,1,0)</f>
        <v>1</v>
      </c>
      <c r="I135" s="194"/>
      <c r="J135" s="194">
        <f>IF(I$144&lt;15,1,0)</f>
        <v>1</v>
      </c>
      <c r="K135" s="194"/>
      <c r="L135" s="194">
        <f>IF(K$144&lt;15,1,0)</f>
        <v>1</v>
      </c>
      <c r="M135" s="194"/>
      <c r="N135" s="194">
        <f>IF(M$144&lt;15,1,0)</f>
        <v>1</v>
      </c>
      <c r="O135" s="194"/>
      <c r="P135" s="194">
        <f>IF(O$144&lt;15,1,0)</f>
        <v>1</v>
      </c>
      <c r="Q135" s="194"/>
      <c r="R135" s="194">
        <f>IF(Q$144&lt;15,1,0)</f>
        <v>1</v>
      </c>
      <c r="S135" s="194"/>
      <c r="T135" s="194">
        <f>IF(S$144&lt;15,1,0)</f>
        <v>1</v>
      </c>
      <c r="U135" s="194"/>
      <c r="V135" s="194">
        <f>IF(U$144&lt;15,1,0)</f>
        <v>1</v>
      </c>
      <c r="W135" s="131"/>
    </row>
    <row r="136" spans="1:23">
      <c r="A136" s="251" t="s">
        <v>316</v>
      </c>
      <c r="B136" s="338">
        <v>2</v>
      </c>
      <c r="C136" s="194"/>
      <c r="D136" s="194">
        <f>IF(C$144&lt;15,1,0)</f>
        <v>1</v>
      </c>
      <c r="E136" s="194"/>
      <c r="F136" s="194">
        <f>IF(E$144&lt;15,1,0)</f>
        <v>1</v>
      </c>
      <c r="G136" s="194"/>
      <c r="H136" s="194">
        <f>IF(G$144&lt;15,1,0)</f>
        <v>1</v>
      </c>
      <c r="I136" s="194"/>
      <c r="J136" s="194">
        <f>IF(I$144&lt;15,1,0)</f>
        <v>1</v>
      </c>
      <c r="K136" s="194"/>
      <c r="L136" s="194">
        <f>IF(K$144&lt;15,1,0)</f>
        <v>1</v>
      </c>
      <c r="M136" s="194"/>
      <c r="N136" s="194">
        <f>IF(M$144&lt;15,1,0)</f>
        <v>1</v>
      </c>
      <c r="O136" s="194"/>
      <c r="P136" s="194">
        <f>IF(O$144&lt;15,1,0)</f>
        <v>1</v>
      </c>
      <c r="Q136" s="194"/>
      <c r="R136" s="194">
        <f>IF(Q$144&lt;15,1,0)</f>
        <v>1</v>
      </c>
      <c r="S136" s="194"/>
      <c r="T136" s="194">
        <f>IF(S$144&lt;15,1,0)</f>
        <v>1</v>
      </c>
      <c r="U136" s="194"/>
      <c r="V136" s="194">
        <f>IF(U$144&lt;15,1,0)</f>
        <v>1</v>
      </c>
      <c r="W136" s="131"/>
    </row>
    <row r="137" spans="1:23">
      <c r="A137" s="251" t="s">
        <v>317</v>
      </c>
      <c r="B137" s="338" t="s">
        <v>216</v>
      </c>
      <c r="C137" s="194"/>
      <c r="D137" s="194">
        <f>IF(C137&lt;1,1,0)</f>
        <v>1</v>
      </c>
      <c r="E137" s="194"/>
      <c r="F137" s="194">
        <f>IF(E137&lt;1,1,0)</f>
        <v>1</v>
      </c>
      <c r="G137" s="194"/>
      <c r="H137" s="194">
        <f>IF(G137&lt;1,1,0)</f>
        <v>1</v>
      </c>
      <c r="I137" s="194"/>
      <c r="J137" s="194">
        <f>IF(I137&lt;1,1,0)</f>
        <v>1</v>
      </c>
      <c r="K137" s="194"/>
      <c r="L137" s="194">
        <f>IF(K137&lt;1,1,0)</f>
        <v>1</v>
      </c>
      <c r="M137" s="194"/>
      <c r="N137" s="194">
        <f>IF(M137&lt;1,1,0)</f>
        <v>1</v>
      </c>
      <c r="O137" s="194"/>
      <c r="P137" s="194">
        <f>IF(O137&lt;1,1,0)</f>
        <v>1</v>
      </c>
      <c r="Q137" s="194"/>
      <c r="R137" s="194">
        <f>IF(Q137&lt;1,1,0)</f>
        <v>1</v>
      </c>
      <c r="S137" s="194"/>
      <c r="T137" s="194">
        <f>IF(S137&lt;1,1,0)</f>
        <v>1</v>
      </c>
      <c r="U137" s="194"/>
      <c r="V137" s="194">
        <f>IF(U137&lt;1,1,0)</f>
        <v>1</v>
      </c>
      <c r="W137" s="226"/>
    </row>
    <row r="138" spans="1:23">
      <c r="A138" s="251" t="s">
        <v>318</v>
      </c>
      <c r="B138" s="338" t="s">
        <v>216</v>
      </c>
      <c r="C138" s="194"/>
      <c r="D138" s="194">
        <f>IF(C138&lt;1,1,0)</f>
        <v>1</v>
      </c>
      <c r="E138" s="194"/>
      <c r="F138" s="194">
        <f>IF(E138&lt;1,1,0)</f>
        <v>1</v>
      </c>
      <c r="G138" s="194"/>
      <c r="H138" s="194">
        <f>IF(G138&lt;1,1,0)</f>
        <v>1</v>
      </c>
      <c r="I138" s="194"/>
      <c r="J138" s="194">
        <f>IF(I138&lt;1,1,0)</f>
        <v>1</v>
      </c>
      <c r="K138" s="194"/>
      <c r="L138" s="194">
        <f>IF(K138&lt;1,1,0)</f>
        <v>1</v>
      </c>
      <c r="M138" s="194"/>
      <c r="N138" s="194">
        <f>IF(M138&lt;1,1,0)</f>
        <v>1</v>
      </c>
      <c r="O138" s="194"/>
      <c r="P138" s="194">
        <f>IF(O138&lt;1,1,0)</f>
        <v>1</v>
      </c>
      <c r="Q138" s="194"/>
      <c r="R138" s="194">
        <f>IF(Q138&lt;1,1,0)</f>
        <v>1</v>
      </c>
      <c r="S138" s="194"/>
      <c r="T138" s="194">
        <f>IF(S138&lt;1,1,0)</f>
        <v>1</v>
      </c>
      <c r="U138" s="194"/>
      <c r="V138" s="194">
        <f>IF(U138&lt;1,1,0)</f>
        <v>1</v>
      </c>
      <c r="W138" s="226"/>
    </row>
    <row r="139" spans="1:23" ht="24">
      <c r="A139" s="251" t="s">
        <v>319</v>
      </c>
      <c r="B139" s="338">
        <v>2</v>
      </c>
      <c r="C139" s="194"/>
      <c r="D139" s="194">
        <f>IF(C$144&lt;15,1,0)</f>
        <v>1</v>
      </c>
      <c r="E139" s="194"/>
      <c r="F139" s="194">
        <f>IF(E$144&lt;15,1,0)</f>
        <v>1</v>
      </c>
      <c r="G139" s="194"/>
      <c r="H139" s="194">
        <f>IF(G$144&lt;15,1,0)</f>
        <v>1</v>
      </c>
      <c r="I139" s="194"/>
      <c r="J139" s="194">
        <f>IF(I$144&lt;15,1,0)</f>
        <v>1</v>
      </c>
      <c r="K139" s="194"/>
      <c r="L139" s="194">
        <f>IF(K$144&lt;15,1,0)</f>
        <v>1</v>
      </c>
      <c r="M139" s="194"/>
      <c r="N139" s="194">
        <f>IF(M$144&lt;15,1,0)</f>
        <v>1</v>
      </c>
      <c r="O139" s="194"/>
      <c r="P139" s="194">
        <f>IF(O$144&lt;15,1,0)</f>
        <v>1</v>
      </c>
      <c r="Q139" s="194"/>
      <c r="R139" s="194">
        <f>IF(Q$144&lt;15,1,0)</f>
        <v>1</v>
      </c>
      <c r="S139" s="194"/>
      <c r="T139" s="194">
        <f>IF(S$144&lt;15,1,0)</f>
        <v>1</v>
      </c>
      <c r="U139" s="194"/>
      <c r="V139" s="194">
        <f>IF(U$144&lt;15,1,0)</f>
        <v>1</v>
      </c>
      <c r="W139" s="131"/>
    </row>
    <row r="140" spans="1:23">
      <c r="A140" s="251" t="s">
        <v>320</v>
      </c>
      <c r="B140" s="338" t="s">
        <v>125</v>
      </c>
      <c r="C140" s="194"/>
      <c r="D140" s="194">
        <f>IF(C140&lt;1,1,0)</f>
        <v>1</v>
      </c>
      <c r="E140" s="194"/>
      <c r="F140" s="194">
        <f>IF(E140&lt;1,1,0)</f>
        <v>1</v>
      </c>
      <c r="G140" s="194"/>
      <c r="H140" s="194">
        <f>IF(G140&lt;1,1,0)</f>
        <v>1</v>
      </c>
      <c r="I140" s="194"/>
      <c r="J140" s="194">
        <f>IF(I140&lt;1,1,0)</f>
        <v>1</v>
      </c>
      <c r="K140" s="194"/>
      <c r="L140" s="194">
        <f>IF(K140&lt;1,1,0)</f>
        <v>1</v>
      </c>
      <c r="M140" s="194"/>
      <c r="N140" s="194">
        <f>IF(M140&lt;1,1,0)</f>
        <v>1</v>
      </c>
      <c r="O140" s="194"/>
      <c r="P140" s="194">
        <f>IF(O140&lt;1,1,0)</f>
        <v>1</v>
      </c>
      <c r="Q140" s="194"/>
      <c r="R140" s="194">
        <f>IF(Q140&lt;1,1,0)</f>
        <v>1</v>
      </c>
      <c r="S140" s="194"/>
      <c r="T140" s="194">
        <f>IF(S140&lt;1,1,0)</f>
        <v>1</v>
      </c>
      <c r="U140" s="194"/>
      <c r="V140" s="194">
        <f>IF(U140&lt;1,1,0)</f>
        <v>1</v>
      </c>
      <c r="W140" s="226"/>
    </row>
    <row r="141" spans="1:23">
      <c r="A141" s="339" t="s">
        <v>310</v>
      </c>
      <c r="B141" s="338" t="s">
        <v>125</v>
      </c>
      <c r="C141" s="194"/>
      <c r="D141" s="194">
        <f>IF(C141&lt;1,1,0)</f>
        <v>1</v>
      </c>
      <c r="E141" s="194"/>
      <c r="F141" s="194">
        <f>IF(E141&lt;1,1,0)</f>
        <v>1</v>
      </c>
      <c r="G141" s="194"/>
      <c r="H141" s="194">
        <f>IF(G141&lt;1,1,0)</f>
        <v>1</v>
      </c>
      <c r="I141" s="194"/>
      <c r="J141" s="194">
        <f>IF(I141&lt;1,1,0)</f>
        <v>1</v>
      </c>
      <c r="K141" s="194"/>
      <c r="L141" s="194">
        <f>IF(K141&lt;1,1,0)</f>
        <v>1</v>
      </c>
      <c r="M141" s="194"/>
      <c r="N141" s="194">
        <f>IF(M141&lt;1,1,0)</f>
        <v>1</v>
      </c>
      <c r="O141" s="194"/>
      <c r="P141" s="194">
        <f>IF(O141&lt;1,1,0)</f>
        <v>1</v>
      </c>
      <c r="Q141" s="194"/>
      <c r="R141" s="194">
        <f>IF(Q141&lt;1,1,0)</f>
        <v>1</v>
      </c>
      <c r="S141" s="194"/>
      <c r="T141" s="194">
        <f>IF(S141&lt;1,1,0)</f>
        <v>1</v>
      </c>
      <c r="U141" s="194"/>
      <c r="V141" s="194">
        <f>IF(U141&lt;1,1,0)</f>
        <v>1</v>
      </c>
      <c r="W141" s="226"/>
    </row>
    <row r="142" spans="1:23">
      <c r="A142" s="251" t="s">
        <v>321</v>
      </c>
      <c r="B142" s="338">
        <v>2</v>
      </c>
      <c r="C142" s="194"/>
      <c r="D142" s="194">
        <f>IF(C$144&lt;15,1,0)</f>
        <v>1</v>
      </c>
      <c r="E142" s="194"/>
      <c r="F142" s="194">
        <f>IF(E$144&lt;15,1,0)</f>
        <v>1</v>
      </c>
      <c r="G142" s="194"/>
      <c r="H142" s="194">
        <f>IF(G$144&lt;15,1,0)</f>
        <v>1</v>
      </c>
      <c r="I142" s="194"/>
      <c r="J142" s="194">
        <f>IF(I$144&lt;15,1,0)</f>
        <v>1</v>
      </c>
      <c r="K142" s="194"/>
      <c r="L142" s="194">
        <f>IF(K$144&lt;15,1,0)</f>
        <v>1</v>
      </c>
      <c r="M142" s="194"/>
      <c r="N142" s="194">
        <f>IF(M$144&lt;15,1,0)</f>
        <v>1</v>
      </c>
      <c r="O142" s="194"/>
      <c r="P142" s="194">
        <f>IF(O$144&lt;15,1,0)</f>
        <v>1</v>
      </c>
      <c r="Q142" s="194"/>
      <c r="R142" s="194">
        <f>IF(Q$144&lt;15,1,0)</f>
        <v>1</v>
      </c>
      <c r="S142" s="194"/>
      <c r="T142" s="194">
        <f>IF(S$144&lt;15,1,0)</f>
        <v>1</v>
      </c>
      <c r="U142" s="194"/>
      <c r="V142" s="194">
        <f>IF(U$144&lt;15,1,0)</f>
        <v>1</v>
      </c>
      <c r="W142" s="131"/>
    </row>
    <row r="143" spans="1:23" ht="24">
      <c r="A143" s="251" t="s">
        <v>292</v>
      </c>
      <c r="B143" s="338">
        <v>2</v>
      </c>
      <c r="C143" s="194"/>
      <c r="D143" s="194">
        <f>IF(C$144&lt;15,1,0)</f>
        <v>1</v>
      </c>
      <c r="E143" s="194"/>
      <c r="F143" s="194">
        <f>IF(E$144&lt;15,1,0)</f>
        <v>1</v>
      </c>
      <c r="G143" s="194"/>
      <c r="H143" s="194">
        <f>IF(G$144&lt;15,1,0)</f>
        <v>1</v>
      </c>
      <c r="I143" s="194"/>
      <c r="J143" s="194">
        <f>IF(I$144&lt;15,1,0)</f>
        <v>1</v>
      </c>
      <c r="K143" s="194"/>
      <c r="L143" s="194">
        <f>IF(K$144&lt;15,1,0)</f>
        <v>1</v>
      </c>
      <c r="M143" s="194"/>
      <c r="N143" s="194">
        <f>IF(M$144&lt;15,1,0)</f>
        <v>1</v>
      </c>
      <c r="O143" s="194"/>
      <c r="P143" s="194">
        <f>IF(O$144&lt;15,1,0)</f>
        <v>1</v>
      </c>
      <c r="Q143" s="194"/>
      <c r="R143" s="194">
        <f>IF(Q$144&lt;15,1,0)</f>
        <v>1</v>
      </c>
      <c r="S143" s="194"/>
      <c r="T143" s="194">
        <f>IF(S$144&lt;15,1,0)</f>
        <v>1</v>
      </c>
      <c r="U143" s="194"/>
      <c r="V143" s="194">
        <f>IF(U$144&lt;15,1,0)</f>
        <v>1</v>
      </c>
      <c r="W143" s="131"/>
    </row>
    <row r="144" spans="1:23">
      <c r="A144" s="182" t="s">
        <v>109</v>
      </c>
      <c r="B144" s="188">
        <v>26</v>
      </c>
      <c r="C144" s="184">
        <f>SUM(C131:C143)</f>
        <v>0</v>
      </c>
      <c r="D144" s="184">
        <f t="shared" ref="D144:V144" si="206">SUM(D131:D143)</f>
        <v>13</v>
      </c>
      <c r="E144" s="184">
        <f t="shared" si="206"/>
        <v>0</v>
      </c>
      <c r="F144" s="184">
        <f t="shared" si="206"/>
        <v>13</v>
      </c>
      <c r="G144" s="184">
        <f t="shared" si="206"/>
        <v>0</v>
      </c>
      <c r="H144" s="184">
        <f t="shared" si="206"/>
        <v>13</v>
      </c>
      <c r="I144" s="184">
        <f t="shared" si="206"/>
        <v>0</v>
      </c>
      <c r="J144" s="184">
        <f t="shared" si="206"/>
        <v>13</v>
      </c>
      <c r="K144" s="184">
        <f t="shared" si="206"/>
        <v>0</v>
      </c>
      <c r="L144" s="184">
        <f t="shared" si="206"/>
        <v>13</v>
      </c>
      <c r="M144" s="184">
        <f t="shared" si="206"/>
        <v>0</v>
      </c>
      <c r="N144" s="184">
        <f t="shared" si="206"/>
        <v>13</v>
      </c>
      <c r="O144" s="184">
        <f t="shared" si="206"/>
        <v>0</v>
      </c>
      <c r="P144" s="184">
        <f t="shared" si="206"/>
        <v>13</v>
      </c>
      <c r="Q144" s="184">
        <f t="shared" si="206"/>
        <v>0</v>
      </c>
      <c r="R144" s="184">
        <f t="shared" si="206"/>
        <v>13</v>
      </c>
      <c r="S144" s="184">
        <f t="shared" si="206"/>
        <v>0</v>
      </c>
      <c r="T144" s="184">
        <f t="shared" si="206"/>
        <v>13</v>
      </c>
      <c r="U144" s="184">
        <f t="shared" si="206"/>
        <v>0</v>
      </c>
      <c r="V144" s="184">
        <f t="shared" si="206"/>
        <v>13</v>
      </c>
      <c r="W144" s="212"/>
    </row>
    <row r="145" spans="1:25">
      <c r="A145" s="336" t="s">
        <v>335</v>
      </c>
      <c r="B145" s="337" t="s">
        <v>301</v>
      </c>
      <c r="C145" s="452"/>
      <c r="D145" s="453"/>
      <c r="E145" s="453"/>
      <c r="F145" s="453"/>
      <c r="G145" s="453"/>
      <c r="H145" s="453"/>
      <c r="I145" s="453"/>
      <c r="J145" s="453"/>
      <c r="K145" s="453"/>
      <c r="L145" s="453"/>
      <c r="M145" s="453"/>
      <c r="N145" s="453"/>
      <c r="O145" s="453"/>
      <c r="P145" s="453"/>
      <c r="Q145" s="453"/>
      <c r="R145" s="453"/>
      <c r="S145" s="453"/>
      <c r="T145" s="453"/>
      <c r="U145" s="453"/>
      <c r="V145" s="453"/>
      <c r="W145" s="454"/>
    </row>
    <row r="146" spans="1:25">
      <c r="A146" s="251" t="s">
        <v>322</v>
      </c>
      <c r="B146" s="338" t="s">
        <v>296</v>
      </c>
      <c r="C146" s="194"/>
      <c r="D146" s="194">
        <f>IF(C146&lt;2,1,0)</f>
        <v>1</v>
      </c>
      <c r="E146" s="194"/>
      <c r="F146" s="194">
        <f>IF(E146&lt;2,1,0)</f>
        <v>1</v>
      </c>
      <c r="G146" s="194"/>
      <c r="H146" s="194">
        <f>IF(G146&lt;2,1,0)</f>
        <v>1</v>
      </c>
      <c r="I146" s="194"/>
      <c r="J146" s="194">
        <f>IF(I146&lt;2,1,0)</f>
        <v>1</v>
      </c>
      <c r="K146" s="194"/>
      <c r="L146" s="194">
        <f>IF(K146&lt;2,1,0)</f>
        <v>1</v>
      </c>
      <c r="M146" s="194"/>
      <c r="N146" s="194">
        <f>IF(M146&lt;2,1,0)</f>
        <v>1</v>
      </c>
      <c r="O146" s="194"/>
      <c r="P146" s="194">
        <f>IF(O146&lt;2,1,0)</f>
        <v>1</v>
      </c>
      <c r="Q146" s="194"/>
      <c r="R146" s="194">
        <f>IF(Q146&lt;2,1,0)</f>
        <v>1</v>
      </c>
      <c r="S146" s="194"/>
      <c r="T146" s="194">
        <f>IF(S146&lt;2,1,0)</f>
        <v>1</v>
      </c>
      <c r="U146" s="194"/>
      <c r="V146" s="194">
        <f>IF(U146&lt;2,1,0)</f>
        <v>1</v>
      </c>
      <c r="W146" s="226"/>
    </row>
    <row r="147" spans="1:25">
      <c r="A147" s="182" t="s">
        <v>109</v>
      </c>
      <c r="B147" s="188">
        <v>4</v>
      </c>
      <c r="C147" s="184">
        <f>+C146</f>
        <v>0</v>
      </c>
      <c r="D147" s="184">
        <f t="shared" ref="D147:V147" si="207">+D146</f>
        <v>1</v>
      </c>
      <c r="E147" s="184">
        <f t="shared" si="207"/>
        <v>0</v>
      </c>
      <c r="F147" s="184">
        <f t="shared" si="207"/>
        <v>1</v>
      </c>
      <c r="G147" s="184">
        <f t="shared" si="207"/>
        <v>0</v>
      </c>
      <c r="H147" s="184">
        <f t="shared" si="207"/>
        <v>1</v>
      </c>
      <c r="I147" s="184">
        <f t="shared" si="207"/>
        <v>0</v>
      </c>
      <c r="J147" s="184">
        <f t="shared" si="207"/>
        <v>1</v>
      </c>
      <c r="K147" s="184">
        <f t="shared" si="207"/>
        <v>0</v>
      </c>
      <c r="L147" s="184">
        <f t="shared" si="207"/>
        <v>1</v>
      </c>
      <c r="M147" s="184">
        <f t="shared" si="207"/>
        <v>0</v>
      </c>
      <c r="N147" s="184">
        <f t="shared" si="207"/>
        <v>1</v>
      </c>
      <c r="O147" s="184">
        <f t="shared" si="207"/>
        <v>0</v>
      </c>
      <c r="P147" s="184">
        <f t="shared" si="207"/>
        <v>1</v>
      </c>
      <c r="Q147" s="184">
        <f t="shared" si="207"/>
        <v>0</v>
      </c>
      <c r="R147" s="184">
        <f t="shared" si="207"/>
        <v>1</v>
      </c>
      <c r="S147" s="184">
        <f t="shared" si="207"/>
        <v>0</v>
      </c>
      <c r="T147" s="184">
        <f t="shared" si="207"/>
        <v>1</v>
      </c>
      <c r="U147" s="184">
        <f t="shared" si="207"/>
        <v>0</v>
      </c>
      <c r="V147" s="184">
        <f t="shared" si="207"/>
        <v>1</v>
      </c>
      <c r="W147" s="212"/>
    </row>
    <row r="148" spans="1:25">
      <c r="A148" s="336" t="s">
        <v>336</v>
      </c>
      <c r="B148" s="337" t="s">
        <v>280</v>
      </c>
      <c r="C148" s="452"/>
      <c r="D148" s="453"/>
      <c r="E148" s="453"/>
      <c r="F148" s="453"/>
      <c r="G148" s="453"/>
      <c r="H148" s="453"/>
      <c r="I148" s="453"/>
      <c r="J148" s="453"/>
      <c r="K148" s="453"/>
      <c r="L148" s="453"/>
      <c r="M148" s="453"/>
      <c r="N148" s="453"/>
      <c r="O148" s="453"/>
      <c r="P148" s="453"/>
      <c r="Q148" s="453"/>
      <c r="R148" s="453"/>
      <c r="S148" s="453"/>
      <c r="T148" s="453"/>
      <c r="U148" s="453"/>
      <c r="V148" s="453"/>
      <c r="W148" s="454"/>
    </row>
    <row r="149" spans="1:25" ht="24">
      <c r="A149" s="251" t="s">
        <v>299</v>
      </c>
      <c r="B149" s="338" t="s">
        <v>191</v>
      </c>
      <c r="C149" s="194"/>
      <c r="D149" s="194">
        <f>IF(C149&lt;1,1,0)</f>
        <v>1</v>
      </c>
      <c r="E149" s="194"/>
      <c r="F149" s="194">
        <f>IF(E149&lt;1,1,0)</f>
        <v>1</v>
      </c>
      <c r="G149" s="194"/>
      <c r="H149" s="194">
        <f>IF(G149&lt;1,1,0)</f>
        <v>1</v>
      </c>
      <c r="I149" s="194"/>
      <c r="J149" s="194">
        <f>IF(I149&lt;1,1,0)</f>
        <v>1</v>
      </c>
      <c r="K149" s="194"/>
      <c r="L149" s="194">
        <f>IF(K149&lt;1,1,0)</f>
        <v>1</v>
      </c>
      <c r="M149" s="194"/>
      <c r="N149" s="194">
        <f>IF(M149&lt;1,1,0)</f>
        <v>1</v>
      </c>
      <c r="O149" s="194"/>
      <c r="P149" s="194">
        <f>IF(O149&lt;1,1,0)</f>
        <v>1</v>
      </c>
      <c r="Q149" s="194"/>
      <c r="R149" s="194">
        <f>IF(Q149&lt;1,1,0)</f>
        <v>1</v>
      </c>
      <c r="S149" s="194"/>
      <c r="T149" s="194">
        <f>IF(S149&lt;1,1,0)</f>
        <v>1</v>
      </c>
      <c r="U149" s="194"/>
      <c r="V149" s="194">
        <f>IF(U149&lt;1,1,0)</f>
        <v>1</v>
      </c>
      <c r="W149" s="226"/>
    </row>
    <row r="150" spans="1:25">
      <c r="A150" s="341" t="s">
        <v>109</v>
      </c>
      <c r="B150" s="342">
        <v>3</v>
      </c>
      <c r="C150" s="184">
        <f>+C149</f>
        <v>0</v>
      </c>
      <c r="D150" s="184">
        <f t="shared" ref="D150:V150" si="208">+D149</f>
        <v>1</v>
      </c>
      <c r="E150" s="184">
        <f t="shared" si="208"/>
        <v>0</v>
      </c>
      <c r="F150" s="184">
        <f t="shared" si="208"/>
        <v>1</v>
      </c>
      <c r="G150" s="184">
        <f t="shared" si="208"/>
        <v>0</v>
      </c>
      <c r="H150" s="184">
        <f t="shared" si="208"/>
        <v>1</v>
      </c>
      <c r="I150" s="184">
        <f t="shared" si="208"/>
        <v>0</v>
      </c>
      <c r="J150" s="184">
        <f t="shared" si="208"/>
        <v>1</v>
      </c>
      <c r="K150" s="184">
        <f t="shared" si="208"/>
        <v>0</v>
      </c>
      <c r="L150" s="184">
        <f t="shared" si="208"/>
        <v>1</v>
      </c>
      <c r="M150" s="184">
        <f t="shared" si="208"/>
        <v>0</v>
      </c>
      <c r="N150" s="184">
        <f t="shared" si="208"/>
        <v>1</v>
      </c>
      <c r="O150" s="184">
        <f t="shared" si="208"/>
        <v>0</v>
      </c>
      <c r="P150" s="184">
        <f t="shared" si="208"/>
        <v>1</v>
      </c>
      <c r="Q150" s="184">
        <f t="shared" si="208"/>
        <v>0</v>
      </c>
      <c r="R150" s="184">
        <f t="shared" si="208"/>
        <v>1</v>
      </c>
      <c r="S150" s="184">
        <f t="shared" si="208"/>
        <v>0</v>
      </c>
      <c r="T150" s="184">
        <f t="shared" si="208"/>
        <v>1</v>
      </c>
      <c r="U150" s="184">
        <f t="shared" si="208"/>
        <v>0</v>
      </c>
      <c r="V150" s="184">
        <f t="shared" si="208"/>
        <v>1</v>
      </c>
      <c r="W150" s="212"/>
    </row>
    <row r="151" spans="1:25">
      <c r="A151" s="336" t="s">
        <v>337</v>
      </c>
      <c r="B151" s="337" t="s">
        <v>233</v>
      </c>
      <c r="C151" s="452"/>
      <c r="D151" s="453"/>
      <c r="E151" s="453"/>
      <c r="F151" s="453"/>
      <c r="G151" s="453"/>
      <c r="H151" s="453"/>
      <c r="I151" s="453"/>
      <c r="J151" s="453"/>
      <c r="K151" s="453"/>
      <c r="L151" s="453"/>
      <c r="M151" s="453"/>
      <c r="N151" s="453"/>
      <c r="O151" s="453"/>
      <c r="P151" s="453"/>
      <c r="Q151" s="453"/>
      <c r="R151" s="453"/>
      <c r="S151" s="453"/>
      <c r="T151" s="453"/>
      <c r="U151" s="453"/>
      <c r="V151" s="453"/>
      <c r="W151" s="454"/>
    </row>
    <row r="152" spans="1:25">
      <c r="A152" s="251" t="s">
        <v>303</v>
      </c>
      <c r="B152" s="338" t="s">
        <v>304</v>
      </c>
      <c r="C152" s="194"/>
      <c r="D152" s="194">
        <f>IF(C152&lt;3,1,0)</f>
        <v>1</v>
      </c>
      <c r="E152" s="194"/>
      <c r="F152" s="194">
        <f>IF(E152&lt;3,1,0)</f>
        <v>1</v>
      </c>
      <c r="G152" s="194"/>
      <c r="H152" s="194">
        <f>IF(G152&lt;3,1,0)</f>
        <v>1</v>
      </c>
      <c r="I152" s="194"/>
      <c r="J152" s="194">
        <f>IF(I152&lt;3,1,0)</f>
        <v>1</v>
      </c>
      <c r="K152" s="194"/>
      <c r="L152" s="194">
        <f>IF(K152&lt;3,1,0)</f>
        <v>1</v>
      </c>
      <c r="M152" s="194"/>
      <c r="N152" s="194">
        <f>IF(M152&lt;3,1,0)</f>
        <v>1</v>
      </c>
      <c r="O152" s="194"/>
      <c r="P152" s="194">
        <f>IF(O152&lt;3,1,0)</f>
        <v>1</v>
      </c>
      <c r="Q152" s="194"/>
      <c r="R152" s="194">
        <f>IF(Q152&lt;3,1,0)</f>
        <v>1</v>
      </c>
      <c r="S152" s="194"/>
      <c r="T152" s="194">
        <f>IF(S152&lt;3,1,0)</f>
        <v>1</v>
      </c>
      <c r="U152" s="194"/>
      <c r="V152" s="194">
        <f>IF(U152&lt;3,1,0)</f>
        <v>1</v>
      </c>
      <c r="W152" s="226"/>
    </row>
    <row r="153" spans="1:25">
      <c r="A153" s="341" t="s">
        <v>109</v>
      </c>
      <c r="B153" s="342">
        <v>3</v>
      </c>
      <c r="C153" s="184">
        <f>+C152</f>
        <v>0</v>
      </c>
      <c r="D153" s="184">
        <f t="shared" ref="D153:V153" si="209">+D152</f>
        <v>1</v>
      </c>
      <c r="E153" s="184">
        <f t="shared" si="209"/>
        <v>0</v>
      </c>
      <c r="F153" s="184">
        <f t="shared" si="209"/>
        <v>1</v>
      </c>
      <c r="G153" s="184">
        <f t="shared" si="209"/>
        <v>0</v>
      </c>
      <c r="H153" s="184">
        <f t="shared" si="209"/>
        <v>1</v>
      </c>
      <c r="I153" s="184">
        <f t="shared" si="209"/>
        <v>0</v>
      </c>
      <c r="J153" s="184">
        <f t="shared" si="209"/>
        <v>1</v>
      </c>
      <c r="K153" s="184">
        <f t="shared" si="209"/>
        <v>0</v>
      </c>
      <c r="L153" s="184">
        <f t="shared" si="209"/>
        <v>1</v>
      </c>
      <c r="M153" s="184">
        <f t="shared" si="209"/>
        <v>0</v>
      </c>
      <c r="N153" s="184">
        <f t="shared" si="209"/>
        <v>1</v>
      </c>
      <c r="O153" s="184">
        <f t="shared" si="209"/>
        <v>0</v>
      </c>
      <c r="P153" s="184">
        <f t="shared" si="209"/>
        <v>1</v>
      </c>
      <c r="Q153" s="184">
        <f t="shared" si="209"/>
        <v>0</v>
      </c>
      <c r="R153" s="184">
        <f t="shared" si="209"/>
        <v>1</v>
      </c>
      <c r="S153" s="184">
        <f t="shared" si="209"/>
        <v>0</v>
      </c>
      <c r="T153" s="184">
        <f t="shared" si="209"/>
        <v>1</v>
      </c>
      <c r="U153" s="184">
        <f t="shared" si="209"/>
        <v>0</v>
      </c>
      <c r="V153" s="184">
        <f t="shared" si="209"/>
        <v>1</v>
      </c>
      <c r="W153" s="212"/>
    </row>
    <row r="154" spans="1:25" s="215" customFormat="1" ht="13" thickBot="1">
      <c r="A154" s="343"/>
      <c r="B154" s="344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4"/>
    </row>
    <row r="155" spans="1:25" ht="19">
      <c r="A155" s="138"/>
      <c r="B155" s="191" t="s">
        <v>61</v>
      </c>
      <c r="C155" s="134" t="s">
        <v>99</v>
      </c>
      <c r="D155" s="134"/>
      <c r="E155" s="134" t="s">
        <v>100</v>
      </c>
      <c r="F155" s="134"/>
      <c r="G155" s="134" t="s">
        <v>101</v>
      </c>
      <c r="H155" s="134"/>
      <c r="I155" s="134" t="s">
        <v>102</v>
      </c>
      <c r="J155" s="134"/>
      <c r="K155" s="134" t="s">
        <v>103</v>
      </c>
      <c r="L155" s="134"/>
      <c r="M155" s="134" t="s">
        <v>104</v>
      </c>
      <c r="N155" s="134"/>
      <c r="O155" s="134" t="s">
        <v>105</v>
      </c>
      <c r="P155" s="134"/>
      <c r="Q155" s="134" t="s">
        <v>106</v>
      </c>
      <c r="R155" s="134"/>
      <c r="S155" s="134" t="s">
        <v>107</v>
      </c>
      <c r="T155" s="134"/>
      <c r="U155" s="134" t="s">
        <v>108</v>
      </c>
      <c r="V155" s="210"/>
      <c r="W155" s="212"/>
    </row>
    <row r="156" spans="1:25">
      <c r="A156" s="336" t="s">
        <v>329</v>
      </c>
      <c r="B156" s="337" t="s">
        <v>236</v>
      </c>
      <c r="C156" s="196"/>
      <c r="D156" s="196"/>
      <c r="E156" s="196"/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6"/>
      <c r="U156" s="196"/>
      <c r="V156" s="258"/>
      <c r="W156" s="137"/>
      <c r="Y156" s="270"/>
    </row>
    <row r="157" spans="1:25" ht="24">
      <c r="A157" s="251" t="s">
        <v>323</v>
      </c>
      <c r="B157" s="338" t="s">
        <v>324</v>
      </c>
      <c r="C157" s="194"/>
      <c r="D157" s="194">
        <f>IF(C157&lt;4,1,0)</f>
        <v>1</v>
      </c>
      <c r="E157" s="194"/>
      <c r="F157" s="194">
        <f>IF(E157&lt;4,1,0)</f>
        <v>1</v>
      </c>
      <c r="G157" s="194"/>
      <c r="H157" s="194">
        <f>IF(G157&lt;4,1,0)</f>
        <v>1</v>
      </c>
      <c r="I157" s="194"/>
      <c r="J157" s="194">
        <f>IF(I157&lt;4,1,0)</f>
        <v>1</v>
      </c>
      <c r="K157" s="194"/>
      <c r="L157" s="194">
        <f>IF(K157&lt;4,1,0)</f>
        <v>1</v>
      </c>
      <c r="M157" s="194"/>
      <c r="N157" s="194">
        <f>IF(M157&lt;4,1,0)</f>
        <v>1</v>
      </c>
      <c r="O157" s="194"/>
      <c r="P157" s="194">
        <f>IF(O157&lt;4,1,0)</f>
        <v>1</v>
      </c>
      <c r="Q157" s="194"/>
      <c r="R157" s="194">
        <f>IF(Q157&lt;4,1,0)</f>
        <v>1</v>
      </c>
      <c r="S157" s="194"/>
      <c r="T157" s="194">
        <f>IF(S157&lt;4,1,0)</f>
        <v>1</v>
      </c>
      <c r="U157" s="194"/>
      <c r="V157" s="194">
        <f>IF(U157&lt;4,1,0)</f>
        <v>1</v>
      </c>
      <c r="W157" s="131"/>
    </row>
    <row r="158" spans="1:25">
      <c r="A158" s="182" t="s">
        <v>109</v>
      </c>
      <c r="B158" s="184">
        <v>6</v>
      </c>
      <c r="C158" s="184">
        <f>+C157</f>
        <v>0</v>
      </c>
      <c r="D158" s="184">
        <f t="shared" ref="D158:V158" si="210">+D157</f>
        <v>1</v>
      </c>
      <c r="E158" s="184">
        <f t="shared" si="210"/>
        <v>0</v>
      </c>
      <c r="F158" s="184">
        <f t="shared" si="210"/>
        <v>1</v>
      </c>
      <c r="G158" s="184">
        <f t="shared" si="210"/>
        <v>0</v>
      </c>
      <c r="H158" s="184">
        <f t="shared" si="210"/>
        <v>1</v>
      </c>
      <c r="I158" s="184">
        <f t="shared" si="210"/>
        <v>0</v>
      </c>
      <c r="J158" s="184">
        <f t="shared" si="210"/>
        <v>1</v>
      </c>
      <c r="K158" s="184">
        <f t="shared" si="210"/>
        <v>0</v>
      </c>
      <c r="L158" s="184">
        <f t="shared" si="210"/>
        <v>1</v>
      </c>
      <c r="M158" s="184">
        <f t="shared" si="210"/>
        <v>0</v>
      </c>
      <c r="N158" s="184">
        <f t="shared" si="210"/>
        <v>1</v>
      </c>
      <c r="O158" s="184">
        <f t="shared" si="210"/>
        <v>0</v>
      </c>
      <c r="P158" s="184">
        <f t="shared" si="210"/>
        <v>1</v>
      </c>
      <c r="Q158" s="184">
        <f t="shared" si="210"/>
        <v>0</v>
      </c>
      <c r="R158" s="184">
        <f t="shared" si="210"/>
        <v>1</v>
      </c>
      <c r="S158" s="184">
        <f t="shared" si="210"/>
        <v>0</v>
      </c>
      <c r="T158" s="184">
        <f t="shared" si="210"/>
        <v>1</v>
      </c>
      <c r="U158" s="184">
        <f t="shared" si="210"/>
        <v>0</v>
      </c>
      <c r="V158" s="184">
        <f t="shared" si="210"/>
        <v>1</v>
      </c>
      <c r="W158" s="212"/>
    </row>
    <row r="159" spans="1:25">
      <c r="A159" s="136" t="s">
        <v>200</v>
      </c>
      <c r="B159" s="189" t="s">
        <v>231</v>
      </c>
      <c r="C159" s="196"/>
      <c r="D159" s="196"/>
      <c r="E159" s="196"/>
      <c r="F159" s="196"/>
      <c r="G159" s="196"/>
      <c r="H159" s="196"/>
      <c r="I159" s="196"/>
      <c r="J159" s="196"/>
      <c r="K159" s="196"/>
      <c r="L159" s="196"/>
      <c r="M159" s="196"/>
      <c r="N159" s="196"/>
      <c r="O159" s="196"/>
      <c r="P159" s="196"/>
      <c r="Q159" s="196"/>
      <c r="R159" s="196"/>
      <c r="S159" s="196"/>
      <c r="T159" s="196"/>
      <c r="U159" s="196"/>
      <c r="V159" s="258"/>
      <c r="W159" s="137"/>
      <c r="Y159" s="270"/>
    </row>
    <row r="160" spans="1:25">
      <c r="A160" s="279" t="s">
        <v>145</v>
      </c>
      <c r="B160" s="278"/>
      <c r="C160" s="447"/>
      <c r="D160" s="448"/>
      <c r="E160" s="448"/>
      <c r="F160" s="448"/>
      <c r="G160" s="448"/>
      <c r="H160" s="448"/>
      <c r="I160" s="448"/>
      <c r="J160" s="448"/>
      <c r="K160" s="448"/>
      <c r="L160" s="448"/>
      <c r="M160" s="448"/>
      <c r="N160" s="448"/>
      <c r="O160" s="448"/>
      <c r="P160" s="448"/>
      <c r="Q160" s="448"/>
      <c r="R160" s="448"/>
      <c r="S160" s="448"/>
      <c r="T160" s="448"/>
      <c r="U160" s="448"/>
      <c r="V160" s="448"/>
      <c r="W160" s="449"/>
    </row>
    <row r="161" spans="1:25">
      <c r="A161" s="259" t="s">
        <v>146</v>
      </c>
      <c r="B161" s="185">
        <v>1</v>
      </c>
      <c r="C161" s="194"/>
      <c r="D161" s="194">
        <f>IF(C$166&lt;5,1,0)</f>
        <v>1</v>
      </c>
      <c r="E161" s="194"/>
      <c r="F161" s="194">
        <f>IF(E$166&lt;5,1,0)</f>
        <v>1</v>
      </c>
      <c r="G161" s="194"/>
      <c r="H161" s="194">
        <f>IF(G$166&lt;5,1,0)</f>
        <v>1</v>
      </c>
      <c r="I161" s="194"/>
      <c r="J161" s="194">
        <f>IF(I$166&lt;5,1,0)</f>
        <v>1</v>
      </c>
      <c r="K161" s="194"/>
      <c r="L161" s="194">
        <f>IF(K$166&lt;5,1,0)</f>
        <v>1</v>
      </c>
      <c r="M161" s="194"/>
      <c r="N161" s="194">
        <f>IF(M$166&lt;5,1,0)</f>
        <v>1</v>
      </c>
      <c r="O161" s="194"/>
      <c r="P161" s="194">
        <f>IF(O$166&lt;5,1,0)</f>
        <v>1</v>
      </c>
      <c r="Q161" s="194"/>
      <c r="R161" s="194">
        <f>IF(Q$166&lt;5,1,0)</f>
        <v>1</v>
      </c>
      <c r="S161" s="194"/>
      <c r="T161" s="194">
        <f>IF(S$166&lt;5,1,0)</f>
        <v>1</v>
      </c>
      <c r="U161" s="194"/>
      <c r="V161" s="194">
        <f>IF(U$166&lt;5,1,0)</f>
        <v>1</v>
      </c>
      <c r="W161" s="131"/>
    </row>
    <row r="162" spans="1:25">
      <c r="A162" s="259" t="s">
        <v>147</v>
      </c>
      <c r="B162" s="185">
        <v>1</v>
      </c>
      <c r="C162" s="194"/>
      <c r="D162" s="194">
        <f t="shared" ref="D162:F164" si="211">IF(C$166&lt;5,1,0)</f>
        <v>1</v>
      </c>
      <c r="E162" s="194"/>
      <c r="F162" s="194">
        <f t="shared" si="211"/>
        <v>1</v>
      </c>
      <c r="G162" s="194"/>
      <c r="H162" s="194">
        <f t="shared" ref="H162" si="212">IF(G$166&lt;5,1,0)</f>
        <v>1</v>
      </c>
      <c r="I162" s="194"/>
      <c r="J162" s="194">
        <f t="shared" ref="J162" si="213">IF(I$166&lt;5,1,0)</f>
        <v>1</v>
      </c>
      <c r="K162" s="194"/>
      <c r="L162" s="194">
        <f t="shared" ref="L162" si="214">IF(K$166&lt;5,1,0)</f>
        <v>1</v>
      </c>
      <c r="M162" s="194"/>
      <c r="N162" s="194">
        <f t="shared" ref="N162" si="215">IF(M$166&lt;5,1,0)</f>
        <v>1</v>
      </c>
      <c r="O162" s="194"/>
      <c r="P162" s="194">
        <f t="shared" ref="P162" si="216">IF(O$166&lt;5,1,0)</f>
        <v>1</v>
      </c>
      <c r="Q162" s="194"/>
      <c r="R162" s="194">
        <f t="shared" ref="R162" si="217">IF(Q$166&lt;5,1,0)</f>
        <v>1</v>
      </c>
      <c r="S162" s="194"/>
      <c r="T162" s="194">
        <f t="shared" ref="T162" si="218">IF(S$166&lt;5,1,0)</f>
        <v>1</v>
      </c>
      <c r="U162" s="194"/>
      <c r="V162" s="194">
        <f t="shared" ref="V162" si="219">IF(U$166&lt;5,1,0)</f>
        <v>1</v>
      </c>
      <c r="W162" s="131"/>
    </row>
    <row r="163" spans="1:25">
      <c r="A163" s="259" t="s">
        <v>148</v>
      </c>
      <c r="B163" s="185">
        <v>3</v>
      </c>
      <c r="C163" s="194"/>
      <c r="D163" s="194">
        <f t="shared" si="211"/>
        <v>1</v>
      </c>
      <c r="E163" s="194"/>
      <c r="F163" s="194">
        <f t="shared" si="211"/>
        <v>1</v>
      </c>
      <c r="G163" s="194"/>
      <c r="H163" s="194">
        <f t="shared" ref="H163" si="220">IF(G$166&lt;5,1,0)</f>
        <v>1</v>
      </c>
      <c r="I163" s="194"/>
      <c r="J163" s="194">
        <f t="shared" ref="J163" si="221">IF(I$166&lt;5,1,0)</f>
        <v>1</v>
      </c>
      <c r="K163" s="194"/>
      <c r="L163" s="194">
        <f t="shared" ref="L163" si="222">IF(K$166&lt;5,1,0)</f>
        <v>1</v>
      </c>
      <c r="M163" s="194"/>
      <c r="N163" s="194">
        <f t="shared" ref="N163" si="223">IF(M$166&lt;5,1,0)</f>
        <v>1</v>
      </c>
      <c r="O163" s="194"/>
      <c r="P163" s="194">
        <f t="shared" ref="P163" si="224">IF(O$166&lt;5,1,0)</f>
        <v>1</v>
      </c>
      <c r="Q163" s="194"/>
      <c r="R163" s="194">
        <f t="shared" ref="R163" si="225">IF(Q$166&lt;5,1,0)</f>
        <v>1</v>
      </c>
      <c r="S163" s="194"/>
      <c r="T163" s="194">
        <f t="shared" ref="T163" si="226">IF(S$166&lt;5,1,0)</f>
        <v>1</v>
      </c>
      <c r="U163" s="194"/>
      <c r="V163" s="194">
        <f t="shared" ref="V163" si="227">IF(U$166&lt;5,1,0)</f>
        <v>1</v>
      </c>
      <c r="W163" s="131"/>
    </row>
    <row r="164" spans="1:25">
      <c r="A164" s="259" t="s">
        <v>149</v>
      </c>
      <c r="B164" s="185">
        <v>1</v>
      </c>
      <c r="C164" s="194"/>
      <c r="D164" s="194">
        <f t="shared" si="211"/>
        <v>1</v>
      </c>
      <c r="E164" s="194"/>
      <c r="F164" s="194">
        <f t="shared" si="211"/>
        <v>1</v>
      </c>
      <c r="G164" s="194"/>
      <c r="H164" s="194">
        <f t="shared" ref="H164" si="228">IF(G$166&lt;5,1,0)</f>
        <v>1</v>
      </c>
      <c r="I164" s="194"/>
      <c r="J164" s="194">
        <f t="shared" ref="J164" si="229">IF(I$166&lt;5,1,0)</f>
        <v>1</v>
      </c>
      <c r="K164" s="194"/>
      <c r="L164" s="194">
        <f t="shared" ref="L164" si="230">IF(K$166&lt;5,1,0)</f>
        <v>1</v>
      </c>
      <c r="M164" s="194"/>
      <c r="N164" s="194">
        <f t="shared" ref="N164" si="231">IF(M$166&lt;5,1,0)</f>
        <v>1</v>
      </c>
      <c r="O164" s="194"/>
      <c r="P164" s="194">
        <f t="shared" ref="P164" si="232">IF(O$166&lt;5,1,0)</f>
        <v>1</v>
      </c>
      <c r="Q164" s="194"/>
      <c r="R164" s="194">
        <f t="shared" ref="R164" si="233">IF(Q$166&lt;5,1,0)</f>
        <v>1</v>
      </c>
      <c r="S164" s="194"/>
      <c r="T164" s="194">
        <f t="shared" ref="T164" si="234">IF(S$166&lt;5,1,0)</f>
        <v>1</v>
      </c>
      <c r="U164" s="194"/>
      <c r="V164" s="194">
        <f t="shared" ref="V164" si="235">IF(U$166&lt;5,1,0)</f>
        <v>1</v>
      </c>
      <c r="W164" s="131"/>
    </row>
    <row r="165" spans="1:25">
      <c r="A165" s="132" t="s">
        <v>150</v>
      </c>
      <c r="B165" s="185" t="s">
        <v>151</v>
      </c>
      <c r="C165" s="194"/>
      <c r="D165" s="194">
        <f>IF(C165&lt;2,1,0)</f>
        <v>1</v>
      </c>
      <c r="E165" s="194"/>
      <c r="F165" s="194">
        <f>IF(E165&lt;2,1,0)</f>
        <v>1</v>
      </c>
      <c r="G165" s="194"/>
      <c r="H165" s="194">
        <f>IF(G165&lt;2,1,0)</f>
        <v>1</v>
      </c>
      <c r="I165" s="194"/>
      <c r="J165" s="194">
        <f>IF(I165&lt;2,1,0)</f>
        <v>1</v>
      </c>
      <c r="K165" s="194"/>
      <c r="L165" s="194">
        <f>IF(K165&lt;2,1,0)</f>
        <v>1</v>
      </c>
      <c r="M165" s="194"/>
      <c r="N165" s="194">
        <f>IF(M165&lt;2,1,0)</f>
        <v>1</v>
      </c>
      <c r="O165" s="194"/>
      <c r="P165" s="194">
        <f>IF(O165&lt;2,1,0)</f>
        <v>1</v>
      </c>
      <c r="Q165" s="194"/>
      <c r="R165" s="194">
        <f>IF(Q165&lt;2,1,0)</f>
        <v>1</v>
      </c>
      <c r="S165" s="194"/>
      <c r="T165" s="194">
        <f>IF(S165&lt;2,1,0)</f>
        <v>1</v>
      </c>
      <c r="U165" s="194"/>
      <c r="V165" s="208">
        <f>IF(U165&lt;2,1,0)</f>
        <v>1</v>
      </c>
      <c r="W165" s="131"/>
    </row>
    <row r="166" spans="1:25">
      <c r="A166" s="182" t="s">
        <v>109</v>
      </c>
      <c r="B166" s="184">
        <v>8</v>
      </c>
      <c r="C166" s="184">
        <f>+C161+C162+C163+C164+C165</f>
        <v>0</v>
      </c>
      <c r="D166" s="184">
        <f t="shared" ref="D166:V166" si="236">+D161+D162+D163+D164+D165</f>
        <v>5</v>
      </c>
      <c r="E166" s="184">
        <f t="shared" si="236"/>
        <v>0</v>
      </c>
      <c r="F166" s="184">
        <f t="shared" si="236"/>
        <v>5</v>
      </c>
      <c r="G166" s="184">
        <f t="shared" si="236"/>
        <v>0</v>
      </c>
      <c r="H166" s="184">
        <f t="shared" si="236"/>
        <v>5</v>
      </c>
      <c r="I166" s="184">
        <f t="shared" si="236"/>
        <v>0</v>
      </c>
      <c r="J166" s="184">
        <f t="shared" si="236"/>
        <v>5</v>
      </c>
      <c r="K166" s="184">
        <f t="shared" si="236"/>
        <v>0</v>
      </c>
      <c r="L166" s="184">
        <f t="shared" si="236"/>
        <v>5</v>
      </c>
      <c r="M166" s="184">
        <f t="shared" si="236"/>
        <v>0</v>
      </c>
      <c r="N166" s="184">
        <f t="shared" si="236"/>
        <v>5</v>
      </c>
      <c r="O166" s="184">
        <f t="shared" si="236"/>
        <v>0</v>
      </c>
      <c r="P166" s="184">
        <f t="shared" si="236"/>
        <v>5</v>
      </c>
      <c r="Q166" s="184">
        <f t="shared" si="236"/>
        <v>0</v>
      </c>
      <c r="R166" s="184">
        <f t="shared" si="236"/>
        <v>5</v>
      </c>
      <c r="S166" s="184">
        <f t="shared" si="236"/>
        <v>0</v>
      </c>
      <c r="T166" s="184">
        <f t="shared" si="236"/>
        <v>5</v>
      </c>
      <c r="U166" s="184">
        <f t="shared" si="236"/>
        <v>0</v>
      </c>
      <c r="V166" s="184">
        <f t="shared" si="236"/>
        <v>5</v>
      </c>
      <c r="W166" s="212"/>
    </row>
    <row r="167" spans="1:25">
      <c r="A167" s="450" t="s">
        <v>210</v>
      </c>
      <c r="B167" s="451"/>
      <c r="C167" s="444"/>
      <c r="D167" s="445"/>
      <c r="E167" s="445"/>
      <c r="F167" s="445"/>
      <c r="G167" s="445"/>
      <c r="H167" s="445"/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445"/>
      <c r="W167" s="446"/>
      <c r="Y167" s="270"/>
    </row>
    <row r="168" spans="1:25">
      <c r="A168" s="131" t="s">
        <v>211</v>
      </c>
      <c r="B168" s="194">
        <v>4</v>
      </c>
      <c r="C168" s="194"/>
      <c r="D168" s="194"/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208"/>
      <c r="W168" s="131"/>
    </row>
    <row r="169" spans="1:25" s="201" customFormat="1">
      <c r="A169" s="182" t="s">
        <v>109</v>
      </c>
      <c r="B169" s="200">
        <v>4</v>
      </c>
      <c r="C169" s="200">
        <f>+C168</f>
        <v>0</v>
      </c>
      <c r="D169" s="200"/>
      <c r="E169" s="200">
        <f>+E168</f>
        <v>0</v>
      </c>
      <c r="F169" s="200"/>
      <c r="G169" s="200">
        <f>+G168</f>
        <v>0</v>
      </c>
      <c r="H169" s="200"/>
      <c r="I169" s="200">
        <f>+I168</f>
        <v>0</v>
      </c>
      <c r="J169" s="200"/>
      <c r="K169" s="200">
        <f>+K168</f>
        <v>0</v>
      </c>
      <c r="L169" s="200"/>
      <c r="M169" s="200">
        <f>+M168</f>
        <v>0</v>
      </c>
      <c r="N169" s="200"/>
      <c r="O169" s="200">
        <f>+O168</f>
        <v>0</v>
      </c>
      <c r="P169" s="200"/>
      <c r="Q169" s="200">
        <f>+Q168</f>
        <v>0</v>
      </c>
      <c r="R169" s="200"/>
      <c r="S169" s="200">
        <f>+S168</f>
        <v>0</v>
      </c>
      <c r="T169" s="200"/>
      <c r="U169" s="200">
        <f>+U168</f>
        <v>0</v>
      </c>
      <c r="V169" s="211"/>
      <c r="W169" s="213"/>
    </row>
    <row r="170" spans="1:25">
      <c r="A170" s="136" t="s">
        <v>212</v>
      </c>
      <c r="B170" s="189" t="s">
        <v>233</v>
      </c>
      <c r="C170" s="444"/>
      <c r="D170" s="445"/>
      <c r="E170" s="445"/>
      <c r="F170" s="445"/>
      <c r="G170" s="445"/>
      <c r="H170" s="445"/>
      <c r="I170" s="445"/>
      <c r="J170" s="445"/>
      <c r="K170" s="445"/>
      <c r="L170" s="445"/>
      <c r="M170" s="445"/>
      <c r="N170" s="445"/>
      <c r="O170" s="445"/>
      <c r="P170" s="445"/>
      <c r="Q170" s="445"/>
      <c r="R170" s="445"/>
      <c r="S170" s="445"/>
      <c r="T170" s="445"/>
      <c r="U170" s="445"/>
      <c r="V170" s="445"/>
      <c r="W170" s="446"/>
      <c r="Y170" s="270"/>
    </row>
    <row r="171" spans="1:25">
      <c r="A171" s="132" t="s">
        <v>213</v>
      </c>
      <c r="B171" s="185">
        <v>1</v>
      </c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31"/>
    </row>
    <row r="172" spans="1:25">
      <c r="A172" s="132" t="s">
        <v>214</v>
      </c>
      <c r="B172" s="185" t="s">
        <v>125</v>
      </c>
      <c r="C172" s="194"/>
      <c r="D172" s="194">
        <f t="shared" ref="D172:R174" si="237">IF(C172&lt;1,1,0)</f>
        <v>1</v>
      </c>
      <c r="E172" s="194"/>
      <c r="F172" s="194">
        <f t="shared" ref="F172" si="238">IF(E172&lt;1,1,0)</f>
        <v>1</v>
      </c>
      <c r="G172" s="194"/>
      <c r="H172" s="194">
        <f t="shared" ref="H172" si="239">IF(G172&lt;1,1,0)</f>
        <v>1</v>
      </c>
      <c r="I172" s="194"/>
      <c r="J172" s="194">
        <f t="shared" ref="J172" si="240">IF(I172&lt;1,1,0)</f>
        <v>1</v>
      </c>
      <c r="K172" s="194"/>
      <c r="L172" s="194">
        <f t="shared" ref="L172" si="241">IF(K172&lt;1,1,0)</f>
        <v>1</v>
      </c>
      <c r="M172" s="194"/>
      <c r="N172" s="194">
        <f t="shared" ref="N172" si="242">IF(M172&lt;1,1,0)</f>
        <v>1</v>
      </c>
      <c r="O172" s="194"/>
      <c r="P172" s="194">
        <f t="shared" ref="P172" si="243">IF(O172&lt;1,1,0)</f>
        <v>1</v>
      </c>
      <c r="Q172" s="194"/>
      <c r="R172" s="194">
        <f t="shared" ref="R172" si="244">IF(Q172&lt;1,1,0)</f>
        <v>1</v>
      </c>
      <c r="S172" s="194"/>
      <c r="T172" s="194">
        <f t="shared" ref="T172:V174" si="245">IF(S172&lt;1,1,0)</f>
        <v>1</v>
      </c>
      <c r="U172" s="194"/>
      <c r="V172" s="194">
        <f t="shared" si="245"/>
        <v>1</v>
      </c>
      <c r="W172" s="131"/>
    </row>
    <row r="173" spans="1:25">
      <c r="A173" s="132" t="s">
        <v>215</v>
      </c>
      <c r="B173" s="185" t="s">
        <v>216</v>
      </c>
      <c r="C173" s="194"/>
      <c r="D173" s="194">
        <f t="shared" si="237"/>
        <v>1</v>
      </c>
      <c r="E173" s="194"/>
      <c r="F173" s="194">
        <f t="shared" si="237"/>
        <v>1</v>
      </c>
      <c r="G173" s="194"/>
      <c r="H173" s="194">
        <f t="shared" si="237"/>
        <v>1</v>
      </c>
      <c r="I173" s="194"/>
      <c r="J173" s="194">
        <f t="shared" si="237"/>
        <v>1</v>
      </c>
      <c r="K173" s="194"/>
      <c r="L173" s="194">
        <f t="shared" si="237"/>
        <v>1</v>
      </c>
      <c r="M173" s="194"/>
      <c r="N173" s="194">
        <f t="shared" si="237"/>
        <v>1</v>
      </c>
      <c r="O173" s="194"/>
      <c r="P173" s="194">
        <f t="shared" si="237"/>
        <v>1</v>
      </c>
      <c r="Q173" s="194"/>
      <c r="R173" s="194">
        <f t="shared" si="237"/>
        <v>1</v>
      </c>
      <c r="S173" s="194"/>
      <c r="T173" s="194">
        <f t="shared" si="245"/>
        <v>1</v>
      </c>
      <c r="U173" s="194"/>
      <c r="V173" s="208">
        <f t="shared" si="245"/>
        <v>1</v>
      </c>
      <c r="W173" s="131"/>
    </row>
    <row r="174" spans="1:25">
      <c r="A174" s="132" t="s">
        <v>217</v>
      </c>
      <c r="B174" s="185" t="s">
        <v>216</v>
      </c>
      <c r="C174" s="194"/>
      <c r="D174" s="194">
        <f t="shared" si="237"/>
        <v>1</v>
      </c>
      <c r="E174" s="194"/>
      <c r="F174" s="194">
        <f t="shared" si="237"/>
        <v>1</v>
      </c>
      <c r="G174" s="194"/>
      <c r="H174" s="194">
        <f t="shared" si="237"/>
        <v>1</v>
      </c>
      <c r="I174" s="194"/>
      <c r="J174" s="194">
        <f t="shared" si="237"/>
        <v>1</v>
      </c>
      <c r="K174" s="194"/>
      <c r="L174" s="194">
        <f t="shared" si="237"/>
        <v>1</v>
      </c>
      <c r="M174" s="194"/>
      <c r="N174" s="194">
        <f t="shared" si="237"/>
        <v>1</v>
      </c>
      <c r="O174" s="194"/>
      <c r="P174" s="194">
        <f t="shared" si="237"/>
        <v>1</v>
      </c>
      <c r="Q174" s="194"/>
      <c r="R174" s="194">
        <f t="shared" si="237"/>
        <v>1</v>
      </c>
      <c r="S174" s="194"/>
      <c r="T174" s="194">
        <f t="shared" si="245"/>
        <v>1</v>
      </c>
      <c r="U174" s="194"/>
      <c r="V174" s="194">
        <f t="shared" si="245"/>
        <v>1</v>
      </c>
      <c r="W174" s="131"/>
    </row>
    <row r="175" spans="1:25" s="201" customFormat="1">
      <c r="A175" s="182" t="s">
        <v>109</v>
      </c>
      <c r="B175" s="200">
        <v>5</v>
      </c>
      <c r="C175" s="200">
        <f>+C171+C172+C173+C174</f>
        <v>0</v>
      </c>
      <c r="D175" s="200">
        <f>SUM(D172:D174)</f>
        <v>3</v>
      </c>
      <c r="E175" s="200">
        <f t="shared" ref="E175:U175" si="246">+E171+E172+E173+E174</f>
        <v>0</v>
      </c>
      <c r="F175" s="200">
        <f>SUM(F172:F174)</f>
        <v>3</v>
      </c>
      <c r="G175" s="200">
        <f t="shared" si="246"/>
        <v>0</v>
      </c>
      <c r="H175" s="200">
        <f>SUM(H172:H174)</f>
        <v>3</v>
      </c>
      <c r="I175" s="200">
        <f t="shared" si="246"/>
        <v>0</v>
      </c>
      <c r="J175" s="200">
        <f>SUM(J172:J174)</f>
        <v>3</v>
      </c>
      <c r="K175" s="200">
        <f t="shared" si="246"/>
        <v>0</v>
      </c>
      <c r="L175" s="200">
        <f>SUM(L172:L174)</f>
        <v>3</v>
      </c>
      <c r="M175" s="200">
        <f t="shared" si="246"/>
        <v>0</v>
      </c>
      <c r="N175" s="200">
        <f>SUM(N172:N174)</f>
        <v>3</v>
      </c>
      <c r="O175" s="200">
        <f t="shared" si="246"/>
        <v>0</v>
      </c>
      <c r="P175" s="200">
        <f>SUM(P172:P174)</f>
        <v>3</v>
      </c>
      <c r="Q175" s="200">
        <f t="shared" si="246"/>
        <v>0</v>
      </c>
      <c r="R175" s="200">
        <f>SUM(R172:R174)</f>
        <v>3</v>
      </c>
      <c r="S175" s="200">
        <f t="shared" si="246"/>
        <v>0</v>
      </c>
      <c r="T175" s="200">
        <f>SUM(T172:T174)</f>
        <v>3</v>
      </c>
      <c r="U175" s="200">
        <f t="shared" si="246"/>
        <v>0</v>
      </c>
      <c r="V175" s="200">
        <f>SUM(V172:V174)</f>
        <v>3</v>
      </c>
      <c r="W175" s="200"/>
    </row>
    <row r="176" spans="1:25">
      <c r="A176" s="458" t="s">
        <v>218</v>
      </c>
      <c r="B176" s="459"/>
      <c r="C176" s="196"/>
      <c r="D176" s="196"/>
      <c r="E176" s="196"/>
      <c r="F176" s="196"/>
      <c r="G176" s="196"/>
      <c r="H176" s="196"/>
      <c r="I176" s="196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  <c r="T176" s="196"/>
      <c r="U176" s="196"/>
      <c r="V176" s="258"/>
      <c r="W176" s="137"/>
      <c r="Y176" s="270"/>
    </row>
    <row r="177" spans="1:25">
      <c r="A177" s="132" t="s">
        <v>219</v>
      </c>
      <c r="B177" s="185" t="s">
        <v>125</v>
      </c>
      <c r="C177" s="194"/>
      <c r="D177" s="194">
        <f t="shared" ref="D177" si="247">IF(C177&lt;1,1,0)</f>
        <v>1</v>
      </c>
      <c r="E177" s="194"/>
      <c r="F177" s="194">
        <f t="shared" ref="F177" si="248">IF(E177&lt;1,1,0)</f>
        <v>1</v>
      </c>
      <c r="G177" s="194"/>
      <c r="H177" s="194">
        <f t="shared" ref="H177" si="249">IF(G177&lt;1,1,0)</f>
        <v>1</v>
      </c>
      <c r="I177" s="194"/>
      <c r="J177" s="194">
        <f t="shared" ref="J177" si="250">IF(I177&lt;1,1,0)</f>
        <v>1</v>
      </c>
      <c r="K177" s="194"/>
      <c r="L177" s="194">
        <f t="shared" ref="L177" si="251">IF(K177&lt;1,1,0)</f>
        <v>1</v>
      </c>
      <c r="M177" s="194"/>
      <c r="N177" s="194">
        <f t="shared" ref="N177" si="252">IF(M177&lt;1,1,0)</f>
        <v>1</v>
      </c>
      <c r="O177" s="194"/>
      <c r="P177" s="194">
        <f t="shared" ref="P177" si="253">IF(O177&lt;1,1,0)</f>
        <v>1</v>
      </c>
      <c r="Q177" s="194"/>
      <c r="R177" s="194">
        <f t="shared" ref="R177" si="254">IF(Q177&lt;1,1,0)</f>
        <v>1</v>
      </c>
      <c r="S177" s="194"/>
      <c r="T177" s="194">
        <f t="shared" ref="T177" si="255">IF(S177&lt;1,1,0)</f>
        <v>1</v>
      </c>
      <c r="U177" s="194"/>
      <c r="V177" s="208">
        <f t="shared" ref="V177" si="256">IF(U177&lt;1,1,0)</f>
        <v>1</v>
      </c>
      <c r="W177" s="131"/>
    </row>
    <row r="178" spans="1:25" s="201" customFormat="1">
      <c r="A178" s="182" t="s">
        <v>109</v>
      </c>
      <c r="B178" s="200">
        <v>2</v>
      </c>
      <c r="C178" s="200">
        <f>+C177</f>
        <v>0</v>
      </c>
      <c r="D178" s="200">
        <f t="shared" ref="D178:V178" si="257">+D177</f>
        <v>1</v>
      </c>
      <c r="E178" s="200">
        <f t="shared" si="257"/>
        <v>0</v>
      </c>
      <c r="F178" s="200">
        <f t="shared" si="257"/>
        <v>1</v>
      </c>
      <c r="G178" s="200">
        <f t="shared" si="257"/>
        <v>0</v>
      </c>
      <c r="H178" s="200">
        <f t="shared" si="257"/>
        <v>1</v>
      </c>
      <c r="I178" s="200">
        <f t="shared" si="257"/>
        <v>0</v>
      </c>
      <c r="J178" s="200">
        <f t="shared" si="257"/>
        <v>1</v>
      </c>
      <c r="K178" s="200">
        <f t="shared" si="257"/>
        <v>0</v>
      </c>
      <c r="L178" s="200">
        <f t="shared" si="257"/>
        <v>1</v>
      </c>
      <c r="M178" s="200">
        <f t="shared" si="257"/>
        <v>0</v>
      </c>
      <c r="N178" s="200">
        <f t="shared" si="257"/>
        <v>1</v>
      </c>
      <c r="O178" s="200">
        <f t="shared" si="257"/>
        <v>0</v>
      </c>
      <c r="P178" s="200">
        <f t="shared" si="257"/>
        <v>1</v>
      </c>
      <c r="Q178" s="200">
        <f t="shared" si="257"/>
        <v>0</v>
      </c>
      <c r="R178" s="200">
        <f t="shared" si="257"/>
        <v>1</v>
      </c>
      <c r="S178" s="200">
        <f t="shared" si="257"/>
        <v>0</v>
      </c>
      <c r="T178" s="200">
        <f t="shared" si="257"/>
        <v>1</v>
      </c>
      <c r="U178" s="200">
        <f t="shared" si="257"/>
        <v>0</v>
      </c>
      <c r="V178" s="200">
        <f t="shared" si="257"/>
        <v>1</v>
      </c>
      <c r="W178" s="213"/>
    </row>
    <row r="179" spans="1:25">
      <c r="A179" s="274" t="s">
        <v>220</v>
      </c>
      <c r="B179" s="281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6"/>
      <c r="U179" s="196"/>
      <c r="V179" s="258"/>
      <c r="W179" s="137"/>
      <c r="Y179" s="270"/>
    </row>
    <row r="180" spans="1:25">
      <c r="A180" s="131" t="s">
        <v>221</v>
      </c>
      <c r="B180" s="194" t="s">
        <v>125</v>
      </c>
      <c r="C180" s="194"/>
      <c r="D180" s="194">
        <f t="shared" ref="D180" si="258">IF(C180&lt;1,1,0)</f>
        <v>1</v>
      </c>
      <c r="E180" s="194"/>
      <c r="F180" s="194">
        <f t="shared" ref="F180" si="259">IF(E180&lt;1,1,0)</f>
        <v>1</v>
      </c>
      <c r="G180" s="194"/>
      <c r="H180" s="194">
        <f t="shared" ref="H180" si="260">IF(G180&lt;1,1,0)</f>
        <v>1</v>
      </c>
      <c r="I180" s="194"/>
      <c r="J180" s="194">
        <f t="shared" ref="J180" si="261">IF(I180&lt;1,1,0)</f>
        <v>1</v>
      </c>
      <c r="K180" s="194"/>
      <c r="L180" s="194">
        <f t="shared" ref="L180" si="262">IF(K180&lt;1,1,0)</f>
        <v>1</v>
      </c>
      <c r="M180" s="194"/>
      <c r="N180" s="194">
        <f t="shared" ref="N180" si="263">IF(M180&lt;1,1,0)</f>
        <v>1</v>
      </c>
      <c r="O180" s="194"/>
      <c r="P180" s="194">
        <f t="shared" ref="P180" si="264">IF(O180&lt;1,1,0)</f>
        <v>1</v>
      </c>
      <c r="Q180" s="194"/>
      <c r="R180" s="194">
        <f t="shared" ref="R180" si="265">IF(Q180&lt;1,1,0)</f>
        <v>1</v>
      </c>
      <c r="S180" s="194"/>
      <c r="T180" s="194">
        <f t="shared" ref="T180:V180" si="266">IF(S180&lt;1,1,0)</f>
        <v>1</v>
      </c>
      <c r="U180" s="194"/>
      <c r="V180" s="194">
        <f t="shared" si="266"/>
        <v>1</v>
      </c>
      <c r="W180" s="131"/>
    </row>
    <row r="181" spans="1:25" s="201" customFormat="1">
      <c r="A181" s="182" t="s">
        <v>109</v>
      </c>
      <c r="B181" s="200">
        <v>2</v>
      </c>
      <c r="C181" s="200">
        <f>+C180</f>
        <v>0</v>
      </c>
      <c r="D181" s="200">
        <f t="shared" ref="D181:V181" si="267">+D180</f>
        <v>1</v>
      </c>
      <c r="E181" s="200">
        <f t="shared" si="267"/>
        <v>0</v>
      </c>
      <c r="F181" s="200">
        <f t="shared" si="267"/>
        <v>1</v>
      </c>
      <c r="G181" s="200">
        <f t="shared" si="267"/>
        <v>0</v>
      </c>
      <c r="H181" s="200">
        <f t="shared" si="267"/>
        <v>1</v>
      </c>
      <c r="I181" s="200">
        <f t="shared" si="267"/>
        <v>0</v>
      </c>
      <c r="J181" s="200">
        <f t="shared" si="267"/>
        <v>1</v>
      </c>
      <c r="K181" s="200">
        <f t="shared" si="267"/>
        <v>0</v>
      </c>
      <c r="L181" s="200">
        <f t="shared" si="267"/>
        <v>1</v>
      </c>
      <c r="M181" s="200">
        <f t="shared" si="267"/>
        <v>0</v>
      </c>
      <c r="N181" s="200">
        <f t="shared" si="267"/>
        <v>1</v>
      </c>
      <c r="O181" s="200">
        <f t="shared" si="267"/>
        <v>0</v>
      </c>
      <c r="P181" s="200">
        <f t="shared" si="267"/>
        <v>1</v>
      </c>
      <c r="Q181" s="200">
        <f t="shared" si="267"/>
        <v>0</v>
      </c>
      <c r="R181" s="200">
        <f t="shared" si="267"/>
        <v>1</v>
      </c>
      <c r="S181" s="200">
        <f t="shared" si="267"/>
        <v>0</v>
      </c>
      <c r="T181" s="200">
        <f t="shared" si="267"/>
        <v>1</v>
      </c>
      <c r="U181" s="200">
        <f t="shared" si="267"/>
        <v>0</v>
      </c>
      <c r="V181" s="200">
        <f t="shared" si="267"/>
        <v>1</v>
      </c>
      <c r="W181" s="213"/>
    </row>
    <row r="182" spans="1:25">
      <c r="A182" s="276" t="s">
        <v>222</v>
      </c>
      <c r="B182" s="282"/>
      <c r="C182" s="444"/>
      <c r="D182" s="445"/>
      <c r="E182" s="445"/>
      <c r="F182" s="445"/>
      <c r="G182" s="445"/>
      <c r="H182" s="445"/>
      <c r="I182" s="445"/>
      <c r="J182" s="445"/>
      <c r="K182" s="445"/>
      <c r="L182" s="445"/>
      <c r="M182" s="445"/>
      <c r="N182" s="445"/>
      <c r="O182" s="445"/>
      <c r="P182" s="445"/>
      <c r="Q182" s="445"/>
      <c r="R182" s="445"/>
      <c r="S182" s="445"/>
      <c r="T182" s="445"/>
      <c r="U182" s="445"/>
      <c r="V182" s="445"/>
      <c r="W182" s="446"/>
    </row>
    <row r="183" spans="1:25" ht="24">
      <c r="A183" s="283" t="s">
        <v>223</v>
      </c>
      <c r="B183" s="194" t="s">
        <v>216</v>
      </c>
      <c r="C183" s="194"/>
      <c r="D183" s="194">
        <f t="shared" ref="D183" si="268">IF(C183&lt;1,1,0)</f>
        <v>1</v>
      </c>
      <c r="E183" s="194"/>
      <c r="F183" s="194">
        <f t="shared" ref="F183" si="269">IF(E183&lt;1,1,0)</f>
        <v>1</v>
      </c>
      <c r="G183" s="194"/>
      <c r="H183" s="194">
        <f t="shared" ref="H183" si="270">IF(G183&lt;1,1,0)</f>
        <v>1</v>
      </c>
      <c r="I183" s="194"/>
      <c r="J183" s="194">
        <f t="shared" ref="J183" si="271">IF(I183&lt;1,1,0)</f>
        <v>1</v>
      </c>
      <c r="K183" s="194"/>
      <c r="L183" s="194">
        <f t="shared" ref="L183" si="272">IF(K183&lt;1,1,0)</f>
        <v>1</v>
      </c>
      <c r="M183" s="194"/>
      <c r="N183" s="194">
        <f t="shared" ref="N183" si="273">IF(M183&lt;1,1,0)</f>
        <v>1</v>
      </c>
      <c r="O183" s="194"/>
      <c r="P183" s="194">
        <f t="shared" ref="P183" si="274">IF(O183&lt;1,1,0)</f>
        <v>1</v>
      </c>
      <c r="Q183" s="194"/>
      <c r="R183" s="194">
        <f t="shared" ref="R183" si="275">IF(Q183&lt;1,1,0)</f>
        <v>1</v>
      </c>
      <c r="S183" s="194"/>
      <c r="T183" s="194">
        <f t="shared" ref="T183" si="276">IF(S183&lt;1,1,0)</f>
        <v>1</v>
      </c>
      <c r="U183" s="194"/>
      <c r="V183" s="208">
        <f t="shared" ref="V183" si="277">IF(U183&lt;1,1,0)</f>
        <v>1</v>
      </c>
      <c r="W183" s="131"/>
    </row>
    <row r="184" spans="1:25" s="201" customFormat="1" ht="13" thickBot="1">
      <c r="A184" s="182" t="s">
        <v>109</v>
      </c>
      <c r="B184" s="200">
        <v>3</v>
      </c>
      <c r="C184" s="200">
        <f>+C183</f>
        <v>0</v>
      </c>
      <c r="D184" s="200">
        <f t="shared" ref="D184:V184" si="278">+D183</f>
        <v>1</v>
      </c>
      <c r="E184" s="200">
        <f t="shared" si="278"/>
        <v>0</v>
      </c>
      <c r="F184" s="200">
        <f t="shared" si="278"/>
        <v>1</v>
      </c>
      <c r="G184" s="200">
        <f t="shared" si="278"/>
        <v>0</v>
      </c>
      <c r="H184" s="200">
        <f t="shared" si="278"/>
        <v>1</v>
      </c>
      <c r="I184" s="200">
        <f t="shared" si="278"/>
        <v>0</v>
      </c>
      <c r="J184" s="200">
        <f t="shared" si="278"/>
        <v>1</v>
      </c>
      <c r="K184" s="200">
        <f t="shared" si="278"/>
        <v>0</v>
      </c>
      <c r="L184" s="200">
        <f t="shared" si="278"/>
        <v>1</v>
      </c>
      <c r="M184" s="200">
        <f t="shared" si="278"/>
        <v>0</v>
      </c>
      <c r="N184" s="200">
        <f t="shared" si="278"/>
        <v>1</v>
      </c>
      <c r="O184" s="200">
        <f t="shared" si="278"/>
        <v>0</v>
      </c>
      <c r="P184" s="200">
        <f t="shared" si="278"/>
        <v>1</v>
      </c>
      <c r="Q184" s="200">
        <f t="shared" si="278"/>
        <v>0</v>
      </c>
      <c r="R184" s="200">
        <f t="shared" si="278"/>
        <v>1</v>
      </c>
      <c r="S184" s="200">
        <f t="shared" si="278"/>
        <v>0</v>
      </c>
      <c r="T184" s="200">
        <f t="shared" si="278"/>
        <v>1</v>
      </c>
      <c r="U184" s="200">
        <f t="shared" si="278"/>
        <v>0</v>
      </c>
      <c r="V184" s="200">
        <f t="shared" si="278"/>
        <v>1</v>
      </c>
      <c r="W184" s="213"/>
    </row>
    <row r="185" spans="1:25" ht="19">
      <c r="C185" s="134" t="s">
        <v>99</v>
      </c>
      <c r="D185" s="134"/>
      <c r="E185" s="134" t="s">
        <v>100</v>
      </c>
      <c r="F185" s="134"/>
      <c r="G185" s="134" t="s">
        <v>101</v>
      </c>
      <c r="H185" s="134"/>
      <c r="I185" s="134" t="s">
        <v>102</v>
      </c>
      <c r="J185" s="134"/>
      <c r="K185" s="134" t="s">
        <v>103</v>
      </c>
      <c r="L185" s="134"/>
      <c r="M185" s="134" t="s">
        <v>104</v>
      </c>
      <c r="N185" s="134"/>
      <c r="O185" s="134" t="s">
        <v>105</v>
      </c>
      <c r="P185" s="134"/>
      <c r="Q185" s="134" t="s">
        <v>106</v>
      </c>
      <c r="R185" s="134"/>
      <c r="S185" s="134" t="s">
        <v>107</v>
      </c>
      <c r="T185" s="134"/>
      <c r="U185" s="134" t="s">
        <v>108</v>
      </c>
      <c r="V185" s="134"/>
    </row>
    <row r="186" spans="1:25" hidden="1">
      <c r="A186" s="198"/>
      <c r="B186" s="199">
        <f>+B$24+B$29+B$37+B$43+B$51+B$57+B$75+B$78+B$82+B$85+B$91+B$94+B$109+B$112+B$116+B$119+B$126+B$129+B$144+B$147+B$150+B$153+B$158+B$166+B$169+B$175+B$178+B$181+B$184</f>
        <v>205</v>
      </c>
      <c r="C186" s="199">
        <f>+C$24+C$29+C$37+C$43+C$51+C$57+C$75+C$78+C$82+C$85+C$91+C$94+C$109+C$112+C$116+C$119+C$126+C$129+C$144+C$147+C$150+C$153+C$158+C$166+C$169+C$175+C$178+C$181+C$184</f>
        <v>0</v>
      </c>
      <c r="D186" s="199">
        <f t="shared" ref="D186:V186" si="279">+D$24+D$29+D$37+D$43+D$51+D$57+D$75+D$78+D$82+D$85+D$91+D$94+D$109+D$112+D$116+D$119+D$126+D$129+D$144+D$147+D$150+D$153+D$158+D$166+D$169+D$175+D$178+D$181+D$184</f>
        <v>88</v>
      </c>
      <c r="E186" s="199">
        <f t="shared" si="279"/>
        <v>0</v>
      </c>
      <c r="F186" s="199">
        <f t="shared" si="279"/>
        <v>88</v>
      </c>
      <c r="G186" s="199">
        <f t="shared" si="279"/>
        <v>0</v>
      </c>
      <c r="H186" s="199">
        <f t="shared" si="279"/>
        <v>88</v>
      </c>
      <c r="I186" s="199">
        <f t="shared" si="279"/>
        <v>0</v>
      </c>
      <c r="J186" s="199">
        <f t="shared" si="279"/>
        <v>88</v>
      </c>
      <c r="K186" s="199">
        <f t="shared" si="279"/>
        <v>0</v>
      </c>
      <c r="L186" s="199">
        <f t="shared" si="279"/>
        <v>88</v>
      </c>
      <c r="M186" s="199">
        <f t="shared" si="279"/>
        <v>0</v>
      </c>
      <c r="N186" s="199">
        <f t="shared" si="279"/>
        <v>88</v>
      </c>
      <c r="O186" s="199">
        <f t="shared" si="279"/>
        <v>0</v>
      </c>
      <c r="P186" s="199">
        <f t="shared" si="279"/>
        <v>88</v>
      </c>
      <c r="Q186" s="199">
        <f t="shared" si="279"/>
        <v>0</v>
      </c>
      <c r="R186" s="199">
        <f t="shared" si="279"/>
        <v>88</v>
      </c>
      <c r="S186" s="199">
        <f t="shared" si="279"/>
        <v>0</v>
      </c>
      <c r="T186" s="199">
        <f t="shared" si="279"/>
        <v>88</v>
      </c>
      <c r="U186" s="199">
        <f t="shared" si="279"/>
        <v>0</v>
      </c>
      <c r="V186" s="199">
        <f t="shared" si="279"/>
        <v>88</v>
      </c>
    </row>
    <row r="187" spans="1:25" hidden="1">
      <c r="A187" s="198"/>
      <c r="B187" s="199"/>
      <c r="C187" s="199">
        <f>IF(C$186/$B$186&lt;0.6,1,0)</f>
        <v>1</v>
      </c>
      <c r="D187" s="199">
        <f>IF(D$186&gt;0,1,0)</f>
        <v>1</v>
      </c>
      <c r="E187" s="199">
        <f t="shared" ref="E187" si="280">IF(E$186/$B$186&lt;0.6,1,0)</f>
        <v>1</v>
      </c>
      <c r="F187" s="199">
        <f t="shared" ref="F187" si="281">IF(F$186&gt;0,1,0)</f>
        <v>1</v>
      </c>
      <c r="G187" s="199">
        <f t="shared" ref="G187" si="282">IF(G$186/$B$186&lt;0.6,1,0)</f>
        <v>1</v>
      </c>
      <c r="H187" s="199">
        <f t="shared" ref="H187" si="283">IF(H$186&gt;0,1,0)</f>
        <v>1</v>
      </c>
      <c r="I187" s="199">
        <f t="shared" ref="I187" si="284">IF(I$186/$B$186&lt;0.6,1,0)</f>
        <v>1</v>
      </c>
      <c r="J187" s="199">
        <f t="shared" ref="J187" si="285">IF(J$186&gt;0,1,0)</f>
        <v>1</v>
      </c>
      <c r="K187" s="199">
        <f t="shared" ref="K187" si="286">IF(K$186/$B$186&lt;0.6,1,0)</f>
        <v>1</v>
      </c>
      <c r="L187" s="199">
        <f t="shared" ref="L187" si="287">IF(L$186&gt;0,1,0)</f>
        <v>1</v>
      </c>
      <c r="M187" s="199">
        <f t="shared" ref="M187" si="288">IF(M$186/$B$186&lt;0.6,1,0)</f>
        <v>1</v>
      </c>
      <c r="N187" s="199">
        <f t="shared" ref="N187" si="289">IF(N$186&gt;0,1,0)</f>
        <v>1</v>
      </c>
      <c r="O187" s="199">
        <f t="shared" ref="O187" si="290">IF(O$186/$B$186&lt;0.6,1,0)</f>
        <v>1</v>
      </c>
      <c r="P187" s="199">
        <f t="shared" ref="P187" si="291">IF(P$186&gt;0,1,0)</f>
        <v>1</v>
      </c>
      <c r="Q187" s="199">
        <f t="shared" ref="Q187" si="292">IF(Q$186/$B$186&lt;0.6,1,0)</f>
        <v>1</v>
      </c>
      <c r="R187" s="199">
        <f t="shared" ref="R187" si="293">IF(R$186&gt;0,1,0)</f>
        <v>1</v>
      </c>
      <c r="S187" s="199">
        <f t="shared" ref="S187" si="294">IF(S$186/$B$186&lt;0.6,1,0)</f>
        <v>1</v>
      </c>
      <c r="T187" s="199">
        <f t="shared" ref="T187" si="295">IF(T$186&gt;0,1,0)</f>
        <v>1</v>
      </c>
      <c r="U187" s="199">
        <f t="shared" ref="U187" si="296">IF(U$186/$B$186&lt;0.6,1,0)</f>
        <v>1</v>
      </c>
      <c r="V187" s="199">
        <f t="shared" ref="V187" si="297">IF(V$186&gt;0,1,0)</f>
        <v>1</v>
      </c>
    </row>
    <row r="188" spans="1:25" s="201" customFormat="1">
      <c r="A188" s="182" t="s">
        <v>344</v>
      </c>
      <c r="B188" s="200">
        <f>+B$186</f>
        <v>205</v>
      </c>
      <c r="C188" s="200">
        <f>+C$186</f>
        <v>0</v>
      </c>
      <c r="D188" s="200">
        <f t="shared" ref="D188:U188" si="298">+D$186</f>
        <v>88</v>
      </c>
      <c r="E188" s="200">
        <f t="shared" si="298"/>
        <v>0</v>
      </c>
      <c r="F188" s="200">
        <f t="shared" si="298"/>
        <v>88</v>
      </c>
      <c r="G188" s="200">
        <f t="shared" si="298"/>
        <v>0</v>
      </c>
      <c r="H188" s="200">
        <f t="shared" si="298"/>
        <v>88</v>
      </c>
      <c r="I188" s="200">
        <f t="shared" si="298"/>
        <v>0</v>
      </c>
      <c r="J188" s="200">
        <f t="shared" si="298"/>
        <v>88</v>
      </c>
      <c r="K188" s="200">
        <f t="shared" si="298"/>
        <v>0</v>
      </c>
      <c r="L188" s="200">
        <f t="shared" si="298"/>
        <v>88</v>
      </c>
      <c r="M188" s="200">
        <f t="shared" si="298"/>
        <v>0</v>
      </c>
      <c r="N188" s="200">
        <f t="shared" si="298"/>
        <v>88</v>
      </c>
      <c r="O188" s="200">
        <f t="shared" si="298"/>
        <v>0</v>
      </c>
      <c r="P188" s="200">
        <f t="shared" si="298"/>
        <v>88</v>
      </c>
      <c r="Q188" s="200">
        <f t="shared" si="298"/>
        <v>0</v>
      </c>
      <c r="R188" s="200">
        <f t="shared" si="298"/>
        <v>88</v>
      </c>
      <c r="S188" s="200">
        <f t="shared" si="298"/>
        <v>0</v>
      </c>
      <c r="T188" s="200">
        <f t="shared" si="298"/>
        <v>88</v>
      </c>
      <c r="U188" s="200">
        <f t="shared" si="298"/>
        <v>0</v>
      </c>
      <c r="V188" s="200">
        <f t="shared" ref="V188" si="299">+V187</f>
        <v>1</v>
      </c>
      <c r="W188" s="358"/>
    </row>
    <row r="189" spans="1:25">
      <c r="A189" s="198"/>
      <c r="B189" s="70"/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</row>
    <row r="190" spans="1:25">
      <c r="A190" s="198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</row>
    <row r="191" spans="1:25">
      <c r="A191" s="198"/>
      <c r="B191" s="70"/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</row>
    <row r="192" spans="1:25">
      <c r="A192" s="284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</row>
    <row r="193" spans="1:22">
      <c r="A193" s="198"/>
      <c r="B193" s="70"/>
      <c r="C193" s="199"/>
      <c r="D193" s="199"/>
      <c r="E193" s="199"/>
      <c r="F193" s="199"/>
      <c r="G193" s="199"/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</row>
    <row r="194" spans="1:22">
      <c r="A194" s="198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</row>
    <row r="195" spans="1:22">
      <c r="A195" s="198"/>
      <c r="B195" s="70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</row>
    <row r="196" spans="1:22">
      <c r="A196" s="198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</row>
    <row r="197" spans="1:22"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</row>
  </sheetData>
  <mergeCells count="31">
    <mergeCell ref="C148:W148"/>
    <mergeCell ref="C151:W151"/>
    <mergeCell ref="C113:W113"/>
    <mergeCell ref="C117:W117"/>
    <mergeCell ref="A120:B121"/>
    <mergeCell ref="C120:W122"/>
    <mergeCell ref="C127:W127"/>
    <mergeCell ref="C130:W130"/>
    <mergeCell ref="C145:W145"/>
    <mergeCell ref="C83:W83"/>
    <mergeCell ref="C92:W92"/>
    <mergeCell ref="C95:W95"/>
    <mergeCell ref="C110:W110"/>
    <mergeCell ref="A86:B86"/>
    <mergeCell ref="C86:W87"/>
    <mergeCell ref="C79:W79"/>
    <mergeCell ref="C25:W25"/>
    <mergeCell ref="C27:W27"/>
    <mergeCell ref="C30:W30"/>
    <mergeCell ref="C38:W38"/>
    <mergeCell ref="B52:B53"/>
    <mergeCell ref="C52:W53"/>
    <mergeCell ref="C44:W44"/>
    <mergeCell ref="C60:W60"/>
    <mergeCell ref="C76:W76"/>
    <mergeCell ref="A176:B176"/>
    <mergeCell ref="C182:W182"/>
    <mergeCell ref="C160:W160"/>
    <mergeCell ref="A167:B167"/>
    <mergeCell ref="C167:W167"/>
    <mergeCell ref="C170:W170"/>
  </mergeCells>
  <conditionalFormatting sqref="E5:E13">
    <cfRule type="cellIs" dxfId="416" priority="805" operator="equal">
      <formula>"Failure report required"</formula>
    </cfRule>
    <cfRule type="cellIs" dxfId="415" priority="807" operator="equal">
      <formula>"FAIL"</formula>
    </cfRule>
  </conditionalFormatting>
  <conditionalFormatting sqref="E5:F13 C5:C13">
    <cfRule type="cellIs" dxfId="414" priority="806" operator="equal">
      <formula>"Learner nsme and number"</formula>
    </cfRule>
  </conditionalFormatting>
  <conditionalFormatting sqref="C173 E173 G173 I173 K173 M173 O173 Q173 S173 U173">
    <cfRule type="cellIs" dxfId="413" priority="795" operator="lessThan">
      <formula>1</formula>
    </cfRule>
  </conditionalFormatting>
  <conditionalFormatting sqref="C19 E19 G19 I19 K19 M19 O19 Q19 S19 U19">
    <cfRule type="cellIs" dxfId="412" priority="794" operator="lessThan">
      <formula>1</formula>
    </cfRule>
  </conditionalFormatting>
  <conditionalFormatting sqref="I4">
    <cfRule type="cellIs" dxfId="411" priority="791" operator="equal">
      <formula>"Failure report required"</formula>
    </cfRule>
    <cfRule type="cellIs" dxfId="410" priority="793" operator="equal">
      <formula>"FAIL"</formula>
    </cfRule>
  </conditionalFormatting>
  <conditionalFormatting sqref="H4:I4">
    <cfRule type="cellIs" dxfId="409" priority="792" operator="equal">
      <formula>"Learner nsme and number"</formula>
    </cfRule>
  </conditionalFormatting>
  <conditionalFormatting sqref="G5:G13">
    <cfRule type="cellIs" dxfId="408" priority="790" operator="equal">
      <formula>"FAIL"</formula>
    </cfRule>
  </conditionalFormatting>
  <conditionalFormatting sqref="J4">
    <cfRule type="cellIs" dxfId="407" priority="789" operator="equal">
      <formula>"Learner nsme and number"</formula>
    </cfRule>
  </conditionalFormatting>
  <conditionalFormatting sqref="I5:I13">
    <cfRule type="cellIs" dxfId="406" priority="786" operator="equal">
      <formula>"Failure report required"</formula>
    </cfRule>
    <cfRule type="cellIs" dxfId="405" priority="788" operator="equal">
      <formula>"FAIL"</formula>
    </cfRule>
  </conditionalFormatting>
  <conditionalFormatting sqref="I5:I13">
    <cfRule type="cellIs" dxfId="404" priority="787" operator="equal">
      <formula>"Learner nsme and number"</formula>
    </cfRule>
  </conditionalFormatting>
  <conditionalFormatting sqref="J5:J13">
    <cfRule type="cellIs" dxfId="403" priority="785" operator="equal">
      <formula>"Learner nsme and number"</formula>
    </cfRule>
  </conditionalFormatting>
  <conditionalFormatting sqref="H5:H13">
    <cfRule type="cellIs" dxfId="402" priority="784" operator="equal">
      <formula>"Learner nsme and number"</formula>
    </cfRule>
  </conditionalFormatting>
  <conditionalFormatting sqref="C22 E22 G22 I22 K22 M22 O22 Q22 S22 U22">
    <cfRule type="cellIs" dxfId="401" priority="782" operator="lessThan">
      <formula>4</formula>
    </cfRule>
  </conditionalFormatting>
  <conditionalFormatting sqref="C26 E26 G26 I26 K26 M26 O26 Q26 S26 U26">
    <cfRule type="cellIs" dxfId="400" priority="781" operator="lessThan">
      <formula>1</formula>
    </cfRule>
  </conditionalFormatting>
  <conditionalFormatting sqref="C28 E28 G28 I28 K28 M28 O28 Q28 S28 U28">
    <cfRule type="cellIs" dxfId="399" priority="780" operator="lessThan">
      <formula>1</formula>
    </cfRule>
  </conditionalFormatting>
  <conditionalFormatting sqref="C31 E31 G31 I31 K31 M31 O31 Q31 S31 U31">
    <cfRule type="cellIs" dxfId="398" priority="776" operator="lessThan">
      <formula>1</formula>
    </cfRule>
  </conditionalFormatting>
  <conditionalFormatting sqref="C32 E32 G32 I32 K32 M32 O32 Q32 S32 U32">
    <cfRule type="cellIs" dxfId="397" priority="775" operator="lessThan">
      <formula>1</formula>
    </cfRule>
  </conditionalFormatting>
  <conditionalFormatting sqref="C77 E77 G77 I77 K77 M77 O77 Q77 S77 U77">
    <cfRule type="cellIs" dxfId="396" priority="766" operator="lessThan">
      <formula>2</formula>
    </cfRule>
  </conditionalFormatting>
  <conditionalFormatting sqref="C33 E33 G33 I33 K33 M33 O33 Q33 S33 U33">
    <cfRule type="cellIs" dxfId="395" priority="774" operator="lessThan">
      <formula>1</formula>
    </cfRule>
  </conditionalFormatting>
  <conditionalFormatting sqref="C34 E34 G34 I34 K34 M34 O34 Q34 S34 U34">
    <cfRule type="cellIs" dxfId="394" priority="773" operator="lessThan">
      <formula>1</formula>
    </cfRule>
  </conditionalFormatting>
  <conditionalFormatting sqref="C35 E35 G35 I35 K35 M35 O35 Q35 S35 U35">
    <cfRule type="cellIs" dxfId="393" priority="772" operator="lessThan">
      <formula>1</formula>
    </cfRule>
  </conditionalFormatting>
  <conditionalFormatting sqref="C36 E36 G36 I36 K36 M36 O36 Q36 S36 U36">
    <cfRule type="cellIs" dxfId="392" priority="771" operator="lessThan">
      <formula>1</formula>
    </cfRule>
  </conditionalFormatting>
  <conditionalFormatting sqref="C50 E50 G50 I50 K50 M50 O50 Q50 S50 U50">
    <cfRule type="cellIs" dxfId="391" priority="770" operator="lessThan">
      <formula>2</formula>
    </cfRule>
  </conditionalFormatting>
  <conditionalFormatting sqref="C74 E74 G74 I74 K74 M74 O74 Q74 S74 U74">
    <cfRule type="cellIs" dxfId="390" priority="768" operator="lessThan">
      <formula>1</formula>
    </cfRule>
  </conditionalFormatting>
  <conditionalFormatting sqref="C80 E80 G80 I80 K80 M80 O80 Q80 S80 U80">
    <cfRule type="cellIs" dxfId="389" priority="755" operator="lessThan">
      <formula>2</formula>
    </cfRule>
  </conditionalFormatting>
  <conditionalFormatting sqref="D80">
    <cfRule type="cellIs" dxfId="388" priority="754" operator="lessThan">
      <formula>1</formula>
    </cfRule>
  </conditionalFormatting>
  <conditionalFormatting sqref="C81 E81 G81 I81 K81 M81 O81 Q81 S81 U81">
    <cfRule type="cellIs" dxfId="387" priority="753" operator="lessThan">
      <formula>1</formula>
    </cfRule>
  </conditionalFormatting>
  <conditionalFormatting sqref="E4">
    <cfRule type="cellIs" dxfId="386" priority="741" operator="equal">
      <formula>"Failure report required"</formula>
    </cfRule>
    <cfRule type="cellIs" dxfId="385" priority="743" operator="equal">
      <formula>"FAIL"</formula>
    </cfRule>
  </conditionalFormatting>
  <conditionalFormatting sqref="E4:F4">
    <cfRule type="cellIs" dxfId="384" priority="742" operator="equal">
      <formula>"Learner nsme and number"</formula>
    </cfRule>
  </conditionalFormatting>
  <conditionalFormatting sqref="G4">
    <cfRule type="cellIs" dxfId="383" priority="740" operator="equal">
      <formula>"FAIL"</formula>
    </cfRule>
  </conditionalFormatting>
  <conditionalFormatting sqref="C165 E165 G165 I165 K165 M165 O165 Q165 S165 U165">
    <cfRule type="cellIs" dxfId="382" priority="728" operator="lessThan">
      <formula>2</formula>
    </cfRule>
  </conditionalFormatting>
  <conditionalFormatting sqref="D165">
    <cfRule type="cellIs" dxfId="381" priority="727" operator="lessThan">
      <formula>1</formula>
    </cfRule>
  </conditionalFormatting>
  <conditionalFormatting sqref="F165">
    <cfRule type="cellIs" dxfId="380" priority="726" operator="lessThan">
      <formula>1</formula>
    </cfRule>
  </conditionalFormatting>
  <conditionalFormatting sqref="H165">
    <cfRule type="cellIs" dxfId="379" priority="725" operator="lessThan">
      <formula>1</formula>
    </cfRule>
  </conditionalFormatting>
  <conditionalFormatting sqref="J165">
    <cfRule type="cellIs" dxfId="378" priority="724" operator="lessThan">
      <formula>1</formula>
    </cfRule>
  </conditionalFormatting>
  <conditionalFormatting sqref="L165">
    <cfRule type="cellIs" dxfId="377" priority="723" operator="lessThan">
      <formula>1</formula>
    </cfRule>
  </conditionalFormatting>
  <conditionalFormatting sqref="N165">
    <cfRule type="cellIs" dxfId="376" priority="722" operator="lessThan">
      <formula>1</formula>
    </cfRule>
  </conditionalFormatting>
  <conditionalFormatting sqref="P165">
    <cfRule type="cellIs" dxfId="375" priority="721" operator="lessThan">
      <formula>1</formula>
    </cfRule>
  </conditionalFormatting>
  <conditionalFormatting sqref="R165">
    <cfRule type="cellIs" dxfId="374" priority="720" operator="lessThan">
      <formula>1</formula>
    </cfRule>
  </conditionalFormatting>
  <conditionalFormatting sqref="T165">
    <cfRule type="cellIs" dxfId="373" priority="719" operator="lessThan">
      <formula>1</formula>
    </cfRule>
  </conditionalFormatting>
  <conditionalFormatting sqref="C174 E174 G174 I174 K174 M174 O174 Q174 S174 U174">
    <cfRule type="cellIs" dxfId="372" priority="718" operator="lessThan">
      <formula>1</formula>
    </cfRule>
  </conditionalFormatting>
  <conditionalFormatting sqref="C172 E172 G172 I172 K172 M172 O172 Q172 S172 U172">
    <cfRule type="cellIs" dxfId="371" priority="717" operator="lessThan">
      <formula>1</formula>
    </cfRule>
  </conditionalFormatting>
  <conditionalFormatting sqref="C177 E177 G177 I177 K177 M177 O177 Q177 S177 U177">
    <cfRule type="cellIs" dxfId="370" priority="716" operator="lessThan">
      <formula>1</formula>
    </cfRule>
  </conditionalFormatting>
  <conditionalFormatting sqref="C180 E180 G180 I180 K180 M180 O180 Q180 S180 U180">
    <cfRule type="cellIs" dxfId="369" priority="715" operator="lessThan">
      <formula>1</formula>
    </cfRule>
  </conditionalFormatting>
  <conditionalFormatting sqref="C183 E183 G183 I183 K183 M183 O183 Q183 S183 U183">
    <cfRule type="cellIs" dxfId="368" priority="714" operator="lessThan">
      <formula>1</formula>
    </cfRule>
  </conditionalFormatting>
  <conditionalFormatting sqref="C4">
    <cfRule type="cellIs" dxfId="367" priority="713" operator="equal">
      <formula>"Learner nsme and number"</formula>
    </cfRule>
  </conditionalFormatting>
  <conditionalFormatting sqref="D131">
    <cfRule type="cellIs" dxfId="366" priority="411" operator="lessThan">
      <formula>1</formula>
    </cfRule>
  </conditionalFormatting>
  <conditionalFormatting sqref="D137">
    <cfRule type="cellIs" dxfId="365" priority="391" operator="lessThan">
      <formula>1</formula>
    </cfRule>
  </conditionalFormatting>
  <conditionalFormatting sqref="D140">
    <cfRule type="cellIs" dxfId="364" priority="371" operator="lessThan">
      <formula>1</formula>
    </cfRule>
  </conditionalFormatting>
  <conditionalFormatting sqref="C61 E61 G61 I61 K61 M61 O61 Q61 S61 U61 C64 E64 G64 I64 K64 M64 O64 Q64 S64 U64 C66:C70 E66:E70 G66:G70 I66:I70 K66:K70 M66:M70 O66:O70 Q66:Q70 S66:S70 U66:U70">
    <cfRule type="cellIs" dxfId="363" priority="613" operator="lessThan">
      <formula>1</formula>
    </cfRule>
  </conditionalFormatting>
  <conditionalFormatting sqref="C84 E84 G84 I84 K84 M84 O84 Q84 S84 U84">
    <cfRule type="cellIs" dxfId="362" priority="612" operator="lessThan">
      <formula>3</formula>
    </cfRule>
  </conditionalFormatting>
  <conditionalFormatting sqref="D84">
    <cfRule type="cellIs" dxfId="361" priority="611" operator="lessThan">
      <formula>1</formula>
    </cfRule>
  </conditionalFormatting>
  <conditionalFormatting sqref="D88:D90">
    <cfRule type="cellIs" dxfId="360" priority="601" operator="lessThan">
      <formula>1</formula>
    </cfRule>
  </conditionalFormatting>
  <conditionalFormatting sqref="C93 E93 G93 I93 K93 M93 O93 Q93 S93 U93">
    <cfRule type="cellIs" dxfId="359" priority="572" operator="lessThan">
      <formula>1</formula>
    </cfRule>
  </conditionalFormatting>
  <conditionalFormatting sqref="D93">
    <cfRule type="cellIs" dxfId="358" priority="571" operator="lessThan">
      <formula>1</formula>
    </cfRule>
  </conditionalFormatting>
  <conditionalFormatting sqref="C96 E96 G96 I96 K96 M96 O96 Q96 S96 U96">
    <cfRule type="cellIs" dxfId="357" priority="562" operator="lessThan">
      <formula>1</formula>
    </cfRule>
  </conditionalFormatting>
  <conditionalFormatting sqref="D96">
    <cfRule type="cellIs" dxfId="356" priority="561" operator="lessThan">
      <formula>1</formula>
    </cfRule>
  </conditionalFormatting>
  <conditionalFormatting sqref="C99 E99 G99 I99 K99 M99 O99 Q99 S99 U99">
    <cfRule type="cellIs" dxfId="355" priority="552" operator="lessThan">
      <formula>1</formula>
    </cfRule>
  </conditionalFormatting>
  <conditionalFormatting sqref="C101 E101 G101 I101 K101 M101 O101 Q101 S101 U101">
    <cfRule type="cellIs" dxfId="354" priority="542" operator="lessThan">
      <formula>1</formula>
    </cfRule>
  </conditionalFormatting>
  <conditionalFormatting sqref="D101">
    <cfRule type="cellIs" dxfId="353" priority="541" operator="lessThan">
      <formula>1</formula>
    </cfRule>
  </conditionalFormatting>
  <conditionalFormatting sqref="D102">
    <cfRule type="cellIs" dxfId="352" priority="531" operator="lessThan">
      <formula>1</formula>
    </cfRule>
  </conditionalFormatting>
  <conditionalFormatting sqref="C103 E103 G103 I103 K103 M103 O103 Q103 S103 U103">
    <cfRule type="cellIs" dxfId="351" priority="522" operator="lessThan">
      <formula>1</formula>
    </cfRule>
  </conditionalFormatting>
  <conditionalFormatting sqref="D103">
    <cfRule type="cellIs" dxfId="350" priority="521" operator="lessThan">
      <formula>1</formula>
    </cfRule>
  </conditionalFormatting>
  <conditionalFormatting sqref="C104 E104 G104 I104 K104 M104 O104 Q104 S104 U104">
    <cfRule type="cellIs" dxfId="349" priority="512" operator="lessThan">
      <formula>1</formula>
    </cfRule>
  </conditionalFormatting>
  <conditionalFormatting sqref="D104">
    <cfRule type="cellIs" dxfId="348" priority="511" operator="lessThan">
      <formula>1</formula>
    </cfRule>
  </conditionalFormatting>
  <conditionalFormatting sqref="C105 E105 G105 I105 K105 M105 O105 Q105 S105 U105">
    <cfRule type="cellIs" dxfId="347" priority="502" operator="lessThan">
      <formula>1</formula>
    </cfRule>
  </conditionalFormatting>
  <conditionalFormatting sqref="D105">
    <cfRule type="cellIs" dxfId="346" priority="501" operator="lessThan">
      <formula>1</formula>
    </cfRule>
  </conditionalFormatting>
  <conditionalFormatting sqref="D111">
    <cfRule type="cellIs" dxfId="345" priority="461" operator="lessThan">
      <formula>1</formula>
    </cfRule>
  </conditionalFormatting>
  <conditionalFormatting sqref="F111">
    <cfRule type="cellIs" dxfId="344" priority="460" operator="lessThan">
      <formula>1</formula>
    </cfRule>
  </conditionalFormatting>
  <conditionalFormatting sqref="H111">
    <cfRule type="cellIs" dxfId="343" priority="459" operator="lessThan">
      <formula>1</formula>
    </cfRule>
  </conditionalFormatting>
  <conditionalFormatting sqref="J111">
    <cfRule type="cellIs" dxfId="342" priority="458" operator="lessThan">
      <formula>1</formula>
    </cfRule>
  </conditionalFormatting>
  <conditionalFormatting sqref="L111">
    <cfRule type="cellIs" dxfId="341" priority="457" operator="lessThan">
      <formula>1</formula>
    </cfRule>
  </conditionalFormatting>
  <conditionalFormatting sqref="N111">
    <cfRule type="cellIs" dxfId="340" priority="456" operator="lessThan">
      <formula>1</formula>
    </cfRule>
  </conditionalFormatting>
  <conditionalFormatting sqref="T111">
    <cfRule type="cellIs" dxfId="339" priority="453" operator="lessThan">
      <formula>1</formula>
    </cfRule>
  </conditionalFormatting>
  <conditionalFormatting sqref="C111 E111 G111 I111 K111 M111 O111 Q111 S111 U111">
    <cfRule type="cellIs" dxfId="338" priority="462" operator="lessThan">
      <formula>2</formula>
    </cfRule>
  </conditionalFormatting>
  <conditionalFormatting sqref="P111">
    <cfRule type="cellIs" dxfId="337" priority="455" operator="lessThan">
      <formula>1</formula>
    </cfRule>
  </conditionalFormatting>
  <conditionalFormatting sqref="R111">
    <cfRule type="cellIs" dxfId="336" priority="454" operator="lessThan">
      <formula>1</formula>
    </cfRule>
  </conditionalFormatting>
  <conditionalFormatting sqref="T114">
    <cfRule type="cellIs" dxfId="335" priority="443" operator="lessThan">
      <formula>1</formula>
    </cfRule>
  </conditionalFormatting>
  <conditionalFormatting sqref="C114 E114 G114 I114 K114 M114 O114 Q114 S114 U114">
    <cfRule type="cellIs" dxfId="334" priority="452" operator="lessThan">
      <formula>2</formula>
    </cfRule>
  </conditionalFormatting>
  <conditionalFormatting sqref="D114">
    <cfRule type="cellIs" dxfId="333" priority="451" operator="lessThan">
      <formula>1</formula>
    </cfRule>
  </conditionalFormatting>
  <conditionalFormatting sqref="F114">
    <cfRule type="cellIs" dxfId="332" priority="450" operator="lessThan">
      <formula>1</formula>
    </cfRule>
  </conditionalFormatting>
  <conditionalFormatting sqref="H114">
    <cfRule type="cellIs" dxfId="331" priority="449" operator="lessThan">
      <formula>1</formula>
    </cfRule>
  </conditionalFormatting>
  <conditionalFormatting sqref="J114">
    <cfRule type="cellIs" dxfId="330" priority="448" operator="lessThan">
      <formula>1</formula>
    </cfRule>
  </conditionalFormatting>
  <conditionalFormatting sqref="L114">
    <cfRule type="cellIs" dxfId="329" priority="447" operator="lessThan">
      <formula>1</formula>
    </cfRule>
  </conditionalFormatting>
  <conditionalFormatting sqref="N114">
    <cfRule type="cellIs" dxfId="328" priority="446" operator="lessThan">
      <formula>1</formula>
    </cfRule>
  </conditionalFormatting>
  <conditionalFormatting sqref="P114">
    <cfRule type="cellIs" dxfId="327" priority="445" operator="lessThan">
      <formula>1</formula>
    </cfRule>
  </conditionalFormatting>
  <conditionalFormatting sqref="R114">
    <cfRule type="cellIs" dxfId="326" priority="444" operator="lessThan">
      <formula>1</formula>
    </cfRule>
  </conditionalFormatting>
  <conditionalFormatting sqref="T115">
    <cfRule type="cellIs" dxfId="325" priority="433" operator="lessThan">
      <formula>1</formula>
    </cfRule>
  </conditionalFormatting>
  <conditionalFormatting sqref="C115 E115 G115 I115 K115 M115 O115 Q115 S115 U115">
    <cfRule type="cellIs" dxfId="324" priority="442" operator="lessThan">
      <formula>1</formula>
    </cfRule>
  </conditionalFormatting>
  <conditionalFormatting sqref="D115">
    <cfRule type="cellIs" dxfId="323" priority="441" operator="lessThan">
      <formula>1</formula>
    </cfRule>
  </conditionalFormatting>
  <conditionalFormatting sqref="F115">
    <cfRule type="cellIs" dxfId="322" priority="440" operator="lessThan">
      <formula>1</formula>
    </cfRule>
  </conditionalFormatting>
  <conditionalFormatting sqref="H115">
    <cfRule type="cellIs" dxfId="321" priority="439" operator="lessThan">
      <formula>1</formula>
    </cfRule>
  </conditionalFormatting>
  <conditionalFormatting sqref="J115">
    <cfRule type="cellIs" dxfId="320" priority="438" operator="lessThan">
      <formula>1</formula>
    </cfRule>
  </conditionalFormatting>
  <conditionalFormatting sqref="L115">
    <cfRule type="cellIs" dxfId="319" priority="437" operator="lessThan">
      <formula>1</formula>
    </cfRule>
  </conditionalFormatting>
  <conditionalFormatting sqref="N115">
    <cfRule type="cellIs" dxfId="318" priority="436" operator="lessThan">
      <formula>1</formula>
    </cfRule>
  </conditionalFormatting>
  <conditionalFormatting sqref="P115">
    <cfRule type="cellIs" dxfId="317" priority="435" operator="lessThan">
      <formula>1</formula>
    </cfRule>
  </conditionalFormatting>
  <conditionalFormatting sqref="R115">
    <cfRule type="cellIs" dxfId="316" priority="434" operator="lessThan">
      <formula>1</formula>
    </cfRule>
  </conditionalFormatting>
  <conditionalFormatting sqref="C118 E118 G118 I118 K118 M118 O118 Q118 S118 U118">
    <cfRule type="cellIs" dxfId="315" priority="432" operator="lessThan">
      <formula>3</formula>
    </cfRule>
  </conditionalFormatting>
  <conditionalFormatting sqref="D118">
    <cfRule type="cellIs" dxfId="314" priority="431" operator="lessThan">
      <formula>1</formula>
    </cfRule>
  </conditionalFormatting>
  <conditionalFormatting sqref="C128 E128 G128 I128 K128 M128 O128 Q128 S128 U128">
    <cfRule type="cellIs" dxfId="313" priority="422" operator="lessThan">
      <formula>1</formula>
    </cfRule>
  </conditionalFormatting>
  <conditionalFormatting sqref="D128">
    <cfRule type="cellIs" dxfId="312" priority="421" operator="lessThan">
      <formula>1</formula>
    </cfRule>
  </conditionalFormatting>
  <conditionalFormatting sqref="C131 E131 G131 I131 K131 M131 O131 Q131 S131 U131">
    <cfRule type="cellIs" dxfId="311" priority="412" operator="lessThan">
      <formula>1</formula>
    </cfRule>
  </conditionalFormatting>
  <conditionalFormatting sqref="D146">
    <cfRule type="cellIs" dxfId="310" priority="351" operator="lessThan">
      <formula>1</formula>
    </cfRule>
  </conditionalFormatting>
  <conditionalFormatting sqref="F146">
    <cfRule type="cellIs" dxfId="309" priority="350" operator="lessThan">
      <formula>1</formula>
    </cfRule>
  </conditionalFormatting>
  <conditionalFormatting sqref="H146">
    <cfRule type="cellIs" dxfId="308" priority="349" operator="lessThan">
      <formula>1</formula>
    </cfRule>
  </conditionalFormatting>
  <conditionalFormatting sqref="J146">
    <cfRule type="cellIs" dxfId="307" priority="348" operator="lessThan">
      <formula>1</formula>
    </cfRule>
  </conditionalFormatting>
  <conditionalFormatting sqref="L146">
    <cfRule type="cellIs" dxfId="306" priority="347" operator="lessThan">
      <formula>1</formula>
    </cfRule>
  </conditionalFormatting>
  <conditionalFormatting sqref="N146">
    <cfRule type="cellIs" dxfId="305" priority="346" operator="lessThan">
      <formula>1</formula>
    </cfRule>
  </conditionalFormatting>
  <conditionalFormatting sqref="T146">
    <cfRule type="cellIs" dxfId="304" priority="343" operator="lessThan">
      <formula>1</formula>
    </cfRule>
  </conditionalFormatting>
  <conditionalFormatting sqref="C146 E146 G146 I146 K146 M146 O146 Q146 S146 U146">
    <cfRule type="cellIs" dxfId="303" priority="352" operator="lessThan">
      <formula>2</formula>
    </cfRule>
  </conditionalFormatting>
  <conditionalFormatting sqref="P146">
    <cfRule type="cellIs" dxfId="302" priority="345" operator="lessThan">
      <formula>1</formula>
    </cfRule>
  </conditionalFormatting>
  <conditionalFormatting sqref="R146">
    <cfRule type="cellIs" dxfId="301" priority="344" operator="lessThan">
      <formula>1</formula>
    </cfRule>
  </conditionalFormatting>
  <conditionalFormatting sqref="C149 E149 G149 I149 K149 M149 O149 Q149 S149 U149">
    <cfRule type="cellIs" dxfId="300" priority="342" operator="lessThan">
      <formula>1</formula>
    </cfRule>
  </conditionalFormatting>
  <conditionalFormatting sqref="D149">
    <cfRule type="cellIs" dxfId="299" priority="341" operator="lessThan">
      <formula>1</formula>
    </cfRule>
  </conditionalFormatting>
  <conditionalFormatting sqref="C152 E152 G152 I152 K152 M152 O152 Q152 S152 U152">
    <cfRule type="cellIs" dxfId="298" priority="332" operator="lessThan">
      <formula>3</formula>
    </cfRule>
  </conditionalFormatting>
  <conditionalFormatting sqref="D152">
    <cfRule type="cellIs" dxfId="297" priority="331" operator="lessThan">
      <formula>1</formula>
    </cfRule>
  </conditionalFormatting>
  <conditionalFormatting sqref="C157 E157 G157 I157 K157 M157 O157 Q157 S157 U157">
    <cfRule type="cellIs" dxfId="296" priority="322" operator="lessThan">
      <formula>4</formula>
    </cfRule>
  </conditionalFormatting>
  <conditionalFormatting sqref="D157">
    <cfRule type="cellIs" dxfId="295" priority="321" operator="lessThan">
      <formula>1</formula>
    </cfRule>
  </conditionalFormatting>
  <conditionalFormatting sqref="C41">
    <cfRule type="cellIs" dxfId="294" priority="309" operator="lessThan">
      <formula>1</formula>
    </cfRule>
  </conditionalFormatting>
  <conditionalFormatting sqref="C42">
    <cfRule type="cellIs" dxfId="293" priority="308" operator="lessThan">
      <formula>1</formula>
    </cfRule>
  </conditionalFormatting>
  <conditionalFormatting sqref="E41">
    <cfRule type="cellIs" dxfId="292" priority="307" operator="lessThan">
      <formula>1</formula>
    </cfRule>
  </conditionalFormatting>
  <conditionalFormatting sqref="G41">
    <cfRule type="cellIs" dxfId="291" priority="306" operator="lessThan">
      <formula>1</formula>
    </cfRule>
  </conditionalFormatting>
  <conditionalFormatting sqref="I41">
    <cfRule type="cellIs" dxfId="290" priority="305" operator="lessThan">
      <formula>1</formula>
    </cfRule>
  </conditionalFormatting>
  <conditionalFormatting sqref="K41">
    <cfRule type="cellIs" dxfId="289" priority="304" operator="lessThan">
      <formula>1</formula>
    </cfRule>
  </conditionalFormatting>
  <conditionalFormatting sqref="M41">
    <cfRule type="cellIs" dxfId="288" priority="303" operator="lessThan">
      <formula>1</formula>
    </cfRule>
  </conditionalFormatting>
  <conditionalFormatting sqref="O41">
    <cfRule type="cellIs" dxfId="287" priority="302" operator="lessThan">
      <formula>1</formula>
    </cfRule>
  </conditionalFormatting>
  <conditionalFormatting sqref="Q41">
    <cfRule type="cellIs" dxfId="286" priority="301" operator="lessThan">
      <formula>1</formula>
    </cfRule>
  </conditionalFormatting>
  <conditionalFormatting sqref="S41">
    <cfRule type="cellIs" dxfId="285" priority="300" operator="lessThan">
      <formula>1</formula>
    </cfRule>
  </conditionalFormatting>
  <conditionalFormatting sqref="U41">
    <cfRule type="cellIs" dxfId="284" priority="299" operator="lessThan">
      <formula>1</formula>
    </cfRule>
  </conditionalFormatting>
  <conditionalFormatting sqref="E42">
    <cfRule type="cellIs" dxfId="283" priority="298" operator="lessThan">
      <formula>1</formula>
    </cfRule>
  </conditionalFormatting>
  <conditionalFormatting sqref="G42">
    <cfRule type="cellIs" dxfId="282" priority="297" operator="lessThan">
      <formula>1</formula>
    </cfRule>
  </conditionalFormatting>
  <conditionalFormatting sqref="I42">
    <cfRule type="cellIs" dxfId="281" priority="296" operator="lessThan">
      <formula>1</formula>
    </cfRule>
  </conditionalFormatting>
  <conditionalFormatting sqref="K42">
    <cfRule type="cellIs" dxfId="280" priority="295" operator="lessThan">
      <formula>1</formula>
    </cfRule>
  </conditionalFormatting>
  <conditionalFormatting sqref="M42">
    <cfRule type="cellIs" dxfId="279" priority="294" operator="lessThan">
      <formula>1</formula>
    </cfRule>
  </conditionalFormatting>
  <conditionalFormatting sqref="O42">
    <cfRule type="cellIs" dxfId="278" priority="293" operator="lessThan">
      <formula>1</formula>
    </cfRule>
  </conditionalFormatting>
  <conditionalFormatting sqref="Q42">
    <cfRule type="cellIs" dxfId="277" priority="292" operator="lessThan">
      <formula>1</formula>
    </cfRule>
  </conditionalFormatting>
  <conditionalFormatting sqref="U42 S42">
    <cfRule type="cellIs" dxfId="276" priority="290" operator="lessThan">
      <formula>1</formula>
    </cfRule>
  </conditionalFormatting>
  <conditionalFormatting sqref="D81">
    <cfRule type="cellIs" dxfId="275" priority="279" operator="lessThan">
      <formula>1</formula>
    </cfRule>
  </conditionalFormatting>
  <conditionalFormatting sqref="F80">
    <cfRule type="cellIs" dxfId="274" priority="278" operator="lessThan">
      <formula>1</formula>
    </cfRule>
  </conditionalFormatting>
  <conditionalFormatting sqref="H80">
    <cfRule type="cellIs" dxfId="273" priority="277" operator="lessThan">
      <formula>1</formula>
    </cfRule>
  </conditionalFormatting>
  <conditionalFormatting sqref="J80">
    <cfRule type="cellIs" dxfId="272" priority="276" operator="lessThan">
      <formula>1</formula>
    </cfRule>
  </conditionalFormatting>
  <conditionalFormatting sqref="L80">
    <cfRule type="cellIs" dxfId="271" priority="275" operator="lessThan">
      <formula>1</formula>
    </cfRule>
  </conditionalFormatting>
  <conditionalFormatting sqref="N80">
    <cfRule type="cellIs" dxfId="270" priority="274" operator="lessThan">
      <formula>1</formula>
    </cfRule>
  </conditionalFormatting>
  <conditionalFormatting sqref="P80">
    <cfRule type="cellIs" dxfId="269" priority="273" operator="lessThan">
      <formula>1</formula>
    </cfRule>
  </conditionalFormatting>
  <conditionalFormatting sqref="R80">
    <cfRule type="cellIs" dxfId="268" priority="272" operator="lessThan">
      <formula>1</formula>
    </cfRule>
  </conditionalFormatting>
  <conditionalFormatting sqref="T80">
    <cfRule type="cellIs" dxfId="267" priority="271" operator="lessThan">
      <formula>1</formula>
    </cfRule>
  </conditionalFormatting>
  <conditionalFormatting sqref="V80">
    <cfRule type="cellIs" dxfId="266" priority="270" operator="lessThan">
      <formula>1</formula>
    </cfRule>
  </conditionalFormatting>
  <conditionalFormatting sqref="F84">
    <cfRule type="cellIs" dxfId="265" priority="269" operator="lessThan">
      <formula>1</formula>
    </cfRule>
  </conditionalFormatting>
  <conditionalFormatting sqref="H84">
    <cfRule type="cellIs" dxfId="264" priority="268" operator="lessThan">
      <formula>1</formula>
    </cfRule>
  </conditionalFormatting>
  <conditionalFormatting sqref="J84">
    <cfRule type="cellIs" dxfId="263" priority="267" operator="lessThan">
      <formula>1</formula>
    </cfRule>
  </conditionalFormatting>
  <conditionalFormatting sqref="L84">
    <cfRule type="cellIs" dxfId="262" priority="266" operator="lessThan">
      <formula>1</formula>
    </cfRule>
  </conditionalFormatting>
  <conditionalFormatting sqref="N84">
    <cfRule type="cellIs" dxfId="261" priority="265" operator="lessThan">
      <formula>1</formula>
    </cfRule>
  </conditionalFormatting>
  <conditionalFormatting sqref="P84">
    <cfRule type="cellIs" dxfId="260" priority="264" operator="lessThan">
      <formula>1</formula>
    </cfRule>
  </conditionalFormatting>
  <conditionalFormatting sqref="R84">
    <cfRule type="cellIs" dxfId="259" priority="263" operator="lessThan">
      <formula>1</formula>
    </cfRule>
  </conditionalFormatting>
  <conditionalFormatting sqref="T84">
    <cfRule type="cellIs" dxfId="258" priority="262" operator="lessThan">
      <formula>1</formula>
    </cfRule>
  </conditionalFormatting>
  <conditionalFormatting sqref="V84">
    <cfRule type="cellIs" dxfId="257" priority="261" operator="lessThan">
      <formula>1</formula>
    </cfRule>
  </conditionalFormatting>
  <conditionalFormatting sqref="F88:F90">
    <cfRule type="cellIs" dxfId="256" priority="260" operator="lessThan">
      <formula>1</formula>
    </cfRule>
  </conditionalFormatting>
  <conditionalFormatting sqref="H88:H90">
    <cfRule type="cellIs" dxfId="255" priority="259" operator="lessThan">
      <formula>1</formula>
    </cfRule>
  </conditionalFormatting>
  <conditionalFormatting sqref="J88:J90">
    <cfRule type="cellIs" dxfId="254" priority="258" operator="lessThan">
      <formula>1</formula>
    </cfRule>
  </conditionalFormatting>
  <conditionalFormatting sqref="L88:L90">
    <cfRule type="cellIs" dxfId="253" priority="257" operator="lessThan">
      <formula>1</formula>
    </cfRule>
  </conditionalFormatting>
  <conditionalFormatting sqref="N88:N90">
    <cfRule type="cellIs" dxfId="252" priority="256" operator="lessThan">
      <formula>1</formula>
    </cfRule>
  </conditionalFormatting>
  <conditionalFormatting sqref="P88:P90">
    <cfRule type="cellIs" dxfId="251" priority="255" operator="lessThan">
      <formula>1</formula>
    </cfRule>
  </conditionalFormatting>
  <conditionalFormatting sqref="R88:R90">
    <cfRule type="cellIs" dxfId="250" priority="254" operator="lessThan">
      <formula>1</formula>
    </cfRule>
  </conditionalFormatting>
  <conditionalFormatting sqref="T88:T90">
    <cfRule type="cellIs" dxfId="249" priority="253" operator="lessThan">
      <formula>1</formula>
    </cfRule>
  </conditionalFormatting>
  <conditionalFormatting sqref="V88:V90">
    <cfRule type="cellIs" dxfId="248" priority="252" operator="lessThan">
      <formula>1</formula>
    </cfRule>
  </conditionalFormatting>
  <conditionalFormatting sqref="F93">
    <cfRule type="cellIs" dxfId="247" priority="251" operator="lessThan">
      <formula>1</formula>
    </cfRule>
  </conditionalFormatting>
  <conditionalFormatting sqref="H93">
    <cfRule type="cellIs" dxfId="246" priority="250" operator="lessThan">
      <formula>1</formula>
    </cfRule>
  </conditionalFormatting>
  <conditionalFormatting sqref="J93">
    <cfRule type="cellIs" dxfId="245" priority="249" operator="lessThan">
      <formula>1</formula>
    </cfRule>
  </conditionalFormatting>
  <conditionalFormatting sqref="L93">
    <cfRule type="cellIs" dxfId="244" priority="248" operator="lessThan">
      <formula>1</formula>
    </cfRule>
  </conditionalFormatting>
  <conditionalFormatting sqref="N93">
    <cfRule type="cellIs" dxfId="243" priority="247" operator="lessThan">
      <formula>1</formula>
    </cfRule>
  </conditionalFormatting>
  <conditionalFormatting sqref="P93">
    <cfRule type="cellIs" dxfId="242" priority="246" operator="lessThan">
      <formula>1</formula>
    </cfRule>
  </conditionalFormatting>
  <conditionalFormatting sqref="R93">
    <cfRule type="cellIs" dxfId="241" priority="245" operator="lessThan">
      <formula>1</formula>
    </cfRule>
  </conditionalFormatting>
  <conditionalFormatting sqref="T93">
    <cfRule type="cellIs" dxfId="240" priority="244" operator="lessThan">
      <formula>1</formula>
    </cfRule>
  </conditionalFormatting>
  <conditionalFormatting sqref="V93">
    <cfRule type="cellIs" dxfId="239" priority="243" operator="lessThan">
      <formula>1</formula>
    </cfRule>
  </conditionalFormatting>
  <conditionalFormatting sqref="F96">
    <cfRule type="cellIs" dxfId="238" priority="242" operator="lessThan">
      <formula>1</formula>
    </cfRule>
  </conditionalFormatting>
  <conditionalFormatting sqref="H96">
    <cfRule type="cellIs" dxfId="237" priority="241" operator="lessThan">
      <formula>1</formula>
    </cfRule>
  </conditionalFormatting>
  <conditionalFormatting sqref="J96">
    <cfRule type="cellIs" dxfId="236" priority="240" operator="lessThan">
      <formula>1</formula>
    </cfRule>
  </conditionalFormatting>
  <conditionalFormatting sqref="L96">
    <cfRule type="cellIs" dxfId="235" priority="239" operator="lessThan">
      <formula>1</formula>
    </cfRule>
  </conditionalFormatting>
  <conditionalFormatting sqref="N96">
    <cfRule type="cellIs" dxfId="234" priority="238" operator="lessThan">
      <formula>1</formula>
    </cfRule>
  </conditionalFormatting>
  <conditionalFormatting sqref="P96">
    <cfRule type="cellIs" dxfId="233" priority="237" operator="lessThan">
      <formula>1</formula>
    </cfRule>
  </conditionalFormatting>
  <conditionalFormatting sqref="R96">
    <cfRule type="cellIs" dxfId="232" priority="236" operator="lessThan">
      <formula>1</formula>
    </cfRule>
  </conditionalFormatting>
  <conditionalFormatting sqref="T96">
    <cfRule type="cellIs" dxfId="231" priority="235" operator="lessThan">
      <formula>1</formula>
    </cfRule>
  </conditionalFormatting>
  <conditionalFormatting sqref="D99">
    <cfRule type="cellIs" dxfId="230" priority="234" operator="lessThan">
      <formula>1</formula>
    </cfRule>
  </conditionalFormatting>
  <conditionalFormatting sqref="F99">
    <cfRule type="cellIs" dxfId="229" priority="233" operator="lessThan">
      <formula>1</formula>
    </cfRule>
  </conditionalFormatting>
  <conditionalFormatting sqref="H99">
    <cfRule type="cellIs" dxfId="228" priority="232" operator="lessThan">
      <formula>1</formula>
    </cfRule>
  </conditionalFormatting>
  <conditionalFormatting sqref="J99">
    <cfRule type="cellIs" dxfId="227" priority="231" operator="lessThan">
      <formula>1</formula>
    </cfRule>
  </conditionalFormatting>
  <conditionalFormatting sqref="L99">
    <cfRule type="cellIs" dxfId="226" priority="230" operator="lessThan">
      <formula>1</formula>
    </cfRule>
  </conditionalFormatting>
  <conditionalFormatting sqref="N99">
    <cfRule type="cellIs" dxfId="225" priority="229" operator="lessThan">
      <formula>1</formula>
    </cfRule>
  </conditionalFormatting>
  <conditionalFormatting sqref="P99">
    <cfRule type="cellIs" dxfId="224" priority="228" operator="lessThan">
      <formula>1</formula>
    </cfRule>
  </conditionalFormatting>
  <conditionalFormatting sqref="R99">
    <cfRule type="cellIs" dxfId="223" priority="227" operator="lessThan">
      <formula>1</formula>
    </cfRule>
  </conditionalFormatting>
  <conditionalFormatting sqref="T99">
    <cfRule type="cellIs" dxfId="222" priority="226" operator="lessThan">
      <formula>1</formula>
    </cfRule>
  </conditionalFormatting>
  <conditionalFormatting sqref="V99">
    <cfRule type="cellIs" dxfId="221" priority="225" operator="lessThan">
      <formula>1</formula>
    </cfRule>
  </conditionalFormatting>
  <conditionalFormatting sqref="V96">
    <cfRule type="cellIs" dxfId="220" priority="224" operator="lessThan">
      <formula>1</formula>
    </cfRule>
  </conditionalFormatting>
  <conditionalFormatting sqref="F101">
    <cfRule type="cellIs" dxfId="219" priority="223" operator="lessThan">
      <formula>1</formula>
    </cfRule>
  </conditionalFormatting>
  <conditionalFormatting sqref="H101">
    <cfRule type="cellIs" dxfId="218" priority="222" operator="lessThan">
      <formula>1</formula>
    </cfRule>
  </conditionalFormatting>
  <conditionalFormatting sqref="J101">
    <cfRule type="cellIs" dxfId="217" priority="221" operator="lessThan">
      <formula>1</formula>
    </cfRule>
  </conditionalFormatting>
  <conditionalFormatting sqref="L101">
    <cfRule type="cellIs" dxfId="216" priority="220" operator="lessThan">
      <formula>1</formula>
    </cfRule>
  </conditionalFormatting>
  <conditionalFormatting sqref="N101">
    <cfRule type="cellIs" dxfId="215" priority="219" operator="lessThan">
      <formula>1</formula>
    </cfRule>
  </conditionalFormatting>
  <conditionalFormatting sqref="P101">
    <cfRule type="cellIs" dxfId="214" priority="218" operator="lessThan">
      <formula>1</formula>
    </cfRule>
  </conditionalFormatting>
  <conditionalFormatting sqref="R101">
    <cfRule type="cellIs" dxfId="213" priority="217" operator="lessThan">
      <formula>1</formula>
    </cfRule>
  </conditionalFormatting>
  <conditionalFormatting sqref="T101">
    <cfRule type="cellIs" dxfId="212" priority="216" operator="lessThan">
      <formula>1</formula>
    </cfRule>
  </conditionalFormatting>
  <conditionalFormatting sqref="V101">
    <cfRule type="cellIs" dxfId="211" priority="215" operator="lessThan">
      <formula>1</formula>
    </cfRule>
  </conditionalFormatting>
  <conditionalFormatting sqref="C102">
    <cfRule type="cellIs" dxfId="210" priority="214" operator="lessThan">
      <formula>1</formula>
    </cfRule>
  </conditionalFormatting>
  <conditionalFormatting sqref="E102">
    <cfRule type="cellIs" dxfId="209" priority="213" operator="lessThan">
      <formula>1</formula>
    </cfRule>
  </conditionalFormatting>
  <conditionalFormatting sqref="G102">
    <cfRule type="cellIs" dxfId="208" priority="212" operator="lessThan">
      <formula>1</formula>
    </cfRule>
  </conditionalFormatting>
  <conditionalFormatting sqref="I102">
    <cfRule type="cellIs" dxfId="207" priority="211" operator="lessThan">
      <formula>1</formula>
    </cfRule>
  </conditionalFormatting>
  <conditionalFormatting sqref="K102">
    <cfRule type="cellIs" dxfId="206" priority="210" operator="lessThan">
      <formula>1</formula>
    </cfRule>
  </conditionalFormatting>
  <conditionalFormatting sqref="M102">
    <cfRule type="cellIs" dxfId="205" priority="209" operator="lessThan">
      <formula>1</formula>
    </cfRule>
  </conditionalFormatting>
  <conditionalFormatting sqref="O102">
    <cfRule type="cellIs" dxfId="204" priority="208" operator="lessThan">
      <formula>1</formula>
    </cfRule>
  </conditionalFormatting>
  <conditionalFormatting sqref="Q102">
    <cfRule type="cellIs" dxfId="203" priority="207" operator="lessThan">
      <formula>1</formula>
    </cfRule>
  </conditionalFormatting>
  <conditionalFormatting sqref="S102">
    <cfRule type="cellIs" dxfId="202" priority="206" operator="lessThan">
      <formula>1</formula>
    </cfRule>
  </conditionalFormatting>
  <conditionalFormatting sqref="U102">
    <cfRule type="cellIs" dxfId="201" priority="205" operator="lessThan">
      <formula>1</formula>
    </cfRule>
  </conditionalFormatting>
  <conditionalFormatting sqref="F102">
    <cfRule type="cellIs" dxfId="200" priority="204" operator="lessThan">
      <formula>1</formula>
    </cfRule>
  </conditionalFormatting>
  <conditionalFormatting sqref="H102">
    <cfRule type="cellIs" dxfId="199" priority="203" operator="lessThan">
      <formula>1</formula>
    </cfRule>
  </conditionalFormatting>
  <conditionalFormatting sqref="J102">
    <cfRule type="cellIs" dxfId="198" priority="202" operator="lessThan">
      <formula>1</formula>
    </cfRule>
  </conditionalFormatting>
  <conditionalFormatting sqref="L102">
    <cfRule type="cellIs" dxfId="197" priority="201" operator="lessThan">
      <formula>1</formula>
    </cfRule>
  </conditionalFormatting>
  <conditionalFormatting sqref="N102">
    <cfRule type="cellIs" dxfId="196" priority="200" operator="lessThan">
      <formula>1</formula>
    </cfRule>
  </conditionalFormatting>
  <conditionalFormatting sqref="P102">
    <cfRule type="cellIs" dxfId="195" priority="199" operator="lessThan">
      <formula>1</formula>
    </cfRule>
  </conditionalFormatting>
  <conditionalFormatting sqref="R102">
    <cfRule type="cellIs" dxfId="194" priority="198" operator="lessThan">
      <formula>1</formula>
    </cfRule>
  </conditionalFormatting>
  <conditionalFormatting sqref="T102">
    <cfRule type="cellIs" dxfId="193" priority="197" operator="lessThan">
      <formula>1</formula>
    </cfRule>
  </conditionalFormatting>
  <conditionalFormatting sqref="V102">
    <cfRule type="cellIs" dxfId="192" priority="196" operator="lessThan">
      <formula>1</formula>
    </cfRule>
  </conditionalFormatting>
  <conditionalFormatting sqref="F103">
    <cfRule type="cellIs" dxfId="191" priority="195" operator="lessThan">
      <formula>1</formula>
    </cfRule>
  </conditionalFormatting>
  <conditionalFormatting sqref="H103">
    <cfRule type="cellIs" dxfId="190" priority="194" operator="lessThan">
      <formula>1</formula>
    </cfRule>
  </conditionalFormatting>
  <conditionalFormatting sqref="J103">
    <cfRule type="cellIs" dxfId="189" priority="193" operator="lessThan">
      <formula>1</formula>
    </cfRule>
  </conditionalFormatting>
  <conditionalFormatting sqref="L103">
    <cfRule type="cellIs" dxfId="188" priority="192" operator="lessThan">
      <formula>1</formula>
    </cfRule>
  </conditionalFormatting>
  <conditionalFormatting sqref="N103">
    <cfRule type="cellIs" dxfId="187" priority="191" operator="lessThan">
      <formula>1</formula>
    </cfRule>
  </conditionalFormatting>
  <conditionalFormatting sqref="P103">
    <cfRule type="cellIs" dxfId="186" priority="190" operator="lessThan">
      <formula>1</formula>
    </cfRule>
  </conditionalFormatting>
  <conditionalFormatting sqref="R103">
    <cfRule type="cellIs" dxfId="185" priority="189" operator="lessThan">
      <formula>1</formula>
    </cfRule>
  </conditionalFormatting>
  <conditionalFormatting sqref="T103">
    <cfRule type="cellIs" dxfId="184" priority="188" operator="lessThan">
      <formula>1</formula>
    </cfRule>
  </conditionalFormatting>
  <conditionalFormatting sqref="V103">
    <cfRule type="cellIs" dxfId="183" priority="187" operator="lessThan">
      <formula>1</formula>
    </cfRule>
  </conditionalFormatting>
  <conditionalFormatting sqref="F104">
    <cfRule type="cellIs" dxfId="182" priority="186" operator="lessThan">
      <formula>1</formula>
    </cfRule>
  </conditionalFormatting>
  <conditionalFormatting sqref="H104">
    <cfRule type="cellIs" dxfId="181" priority="185" operator="lessThan">
      <formula>1</formula>
    </cfRule>
  </conditionalFormatting>
  <conditionalFormatting sqref="J104">
    <cfRule type="cellIs" dxfId="180" priority="184" operator="lessThan">
      <formula>1</formula>
    </cfRule>
  </conditionalFormatting>
  <conditionalFormatting sqref="L104">
    <cfRule type="cellIs" dxfId="179" priority="183" operator="lessThan">
      <formula>1</formula>
    </cfRule>
  </conditionalFormatting>
  <conditionalFormatting sqref="N104">
    <cfRule type="cellIs" dxfId="178" priority="182" operator="lessThan">
      <formula>1</formula>
    </cfRule>
  </conditionalFormatting>
  <conditionalFormatting sqref="P104">
    <cfRule type="cellIs" dxfId="177" priority="181" operator="lessThan">
      <formula>1</formula>
    </cfRule>
  </conditionalFormatting>
  <conditionalFormatting sqref="R104">
    <cfRule type="cellIs" dxfId="176" priority="180" operator="lessThan">
      <formula>1</formula>
    </cfRule>
  </conditionalFormatting>
  <conditionalFormatting sqref="T104">
    <cfRule type="cellIs" dxfId="175" priority="179" operator="lessThan">
      <formula>1</formula>
    </cfRule>
  </conditionalFormatting>
  <conditionalFormatting sqref="V104">
    <cfRule type="cellIs" dxfId="174" priority="178" operator="lessThan">
      <formula>1</formula>
    </cfRule>
  </conditionalFormatting>
  <conditionalFormatting sqref="F105">
    <cfRule type="cellIs" dxfId="173" priority="177" operator="lessThan">
      <formula>1</formula>
    </cfRule>
  </conditionalFormatting>
  <conditionalFormatting sqref="H105">
    <cfRule type="cellIs" dxfId="172" priority="176" operator="lessThan">
      <formula>1</formula>
    </cfRule>
  </conditionalFormatting>
  <conditionalFormatting sqref="J105">
    <cfRule type="cellIs" dxfId="171" priority="175" operator="lessThan">
      <formula>1</formula>
    </cfRule>
  </conditionalFormatting>
  <conditionalFormatting sqref="L105">
    <cfRule type="cellIs" dxfId="170" priority="174" operator="lessThan">
      <formula>1</formula>
    </cfRule>
  </conditionalFormatting>
  <conditionalFormatting sqref="N105">
    <cfRule type="cellIs" dxfId="169" priority="173" operator="lessThan">
      <formula>1</formula>
    </cfRule>
  </conditionalFormatting>
  <conditionalFormatting sqref="P105">
    <cfRule type="cellIs" dxfId="168" priority="172" operator="lessThan">
      <formula>1</formula>
    </cfRule>
  </conditionalFormatting>
  <conditionalFormatting sqref="R105">
    <cfRule type="cellIs" dxfId="167" priority="171" operator="lessThan">
      <formula>1</formula>
    </cfRule>
  </conditionalFormatting>
  <conditionalFormatting sqref="T105">
    <cfRule type="cellIs" dxfId="166" priority="170" operator="lessThan">
      <formula>1</formula>
    </cfRule>
  </conditionalFormatting>
  <conditionalFormatting sqref="V105">
    <cfRule type="cellIs" dxfId="165" priority="169" operator="lessThan">
      <formula>1</formula>
    </cfRule>
  </conditionalFormatting>
  <conditionalFormatting sqref="F81">
    <cfRule type="cellIs" dxfId="164" priority="168" operator="lessThan">
      <formula>1</formula>
    </cfRule>
  </conditionalFormatting>
  <conditionalFormatting sqref="H81">
    <cfRule type="cellIs" dxfId="163" priority="167" operator="lessThan">
      <formula>1</formula>
    </cfRule>
  </conditionalFormatting>
  <conditionalFormatting sqref="J81">
    <cfRule type="cellIs" dxfId="162" priority="166" operator="lessThan">
      <formula>1</formula>
    </cfRule>
  </conditionalFormatting>
  <conditionalFormatting sqref="L81">
    <cfRule type="cellIs" dxfId="161" priority="165" operator="lessThan">
      <formula>1</formula>
    </cfRule>
  </conditionalFormatting>
  <conditionalFormatting sqref="N81">
    <cfRule type="cellIs" dxfId="160" priority="164" operator="lessThan">
      <formula>1</formula>
    </cfRule>
  </conditionalFormatting>
  <conditionalFormatting sqref="P81">
    <cfRule type="cellIs" dxfId="159" priority="163" operator="lessThan">
      <formula>1</formula>
    </cfRule>
  </conditionalFormatting>
  <conditionalFormatting sqref="R81">
    <cfRule type="cellIs" dxfId="158" priority="162" operator="lessThan">
      <formula>1</formula>
    </cfRule>
  </conditionalFormatting>
  <conditionalFormatting sqref="T81">
    <cfRule type="cellIs" dxfId="157" priority="161" operator="lessThan">
      <formula>1</formula>
    </cfRule>
  </conditionalFormatting>
  <conditionalFormatting sqref="V81">
    <cfRule type="cellIs" dxfId="156" priority="160" operator="lessThan">
      <formula>1</formula>
    </cfRule>
  </conditionalFormatting>
  <conditionalFormatting sqref="V111">
    <cfRule type="cellIs" dxfId="155" priority="159" operator="lessThan">
      <formula>1</formula>
    </cfRule>
  </conditionalFormatting>
  <conditionalFormatting sqref="V114">
    <cfRule type="cellIs" dxfId="154" priority="158" operator="lessThan">
      <formula>1</formula>
    </cfRule>
  </conditionalFormatting>
  <conditionalFormatting sqref="V115">
    <cfRule type="cellIs" dxfId="153" priority="157" operator="lessThan">
      <formula>1</formula>
    </cfRule>
  </conditionalFormatting>
  <conditionalFormatting sqref="F118">
    <cfRule type="cellIs" dxfId="152" priority="156" operator="lessThan">
      <formula>1</formula>
    </cfRule>
  </conditionalFormatting>
  <conditionalFormatting sqref="H118">
    <cfRule type="cellIs" dxfId="151" priority="155" operator="lessThan">
      <formula>1</formula>
    </cfRule>
  </conditionalFormatting>
  <conditionalFormatting sqref="J118">
    <cfRule type="cellIs" dxfId="150" priority="154" operator="lessThan">
      <formula>1</formula>
    </cfRule>
  </conditionalFormatting>
  <conditionalFormatting sqref="L118">
    <cfRule type="cellIs" dxfId="149" priority="153" operator="lessThan">
      <formula>1</formula>
    </cfRule>
  </conditionalFormatting>
  <conditionalFormatting sqref="N118">
    <cfRule type="cellIs" dxfId="148" priority="152" operator="lessThan">
      <formula>1</formula>
    </cfRule>
  </conditionalFormatting>
  <conditionalFormatting sqref="P118">
    <cfRule type="cellIs" dxfId="147" priority="151" operator="lessThan">
      <formula>1</formula>
    </cfRule>
  </conditionalFormatting>
  <conditionalFormatting sqref="R118">
    <cfRule type="cellIs" dxfId="146" priority="150" operator="lessThan">
      <formula>1</formula>
    </cfRule>
  </conditionalFormatting>
  <conditionalFormatting sqref="T118">
    <cfRule type="cellIs" dxfId="145" priority="149" operator="lessThan">
      <formula>1</formula>
    </cfRule>
  </conditionalFormatting>
  <conditionalFormatting sqref="V118">
    <cfRule type="cellIs" dxfId="144" priority="148" operator="lessThan">
      <formula>1</formula>
    </cfRule>
  </conditionalFormatting>
  <conditionalFormatting sqref="F128">
    <cfRule type="cellIs" dxfId="143" priority="146" operator="lessThan">
      <formula>1</formula>
    </cfRule>
  </conditionalFormatting>
  <conditionalFormatting sqref="H128">
    <cfRule type="cellIs" dxfId="142" priority="145" operator="lessThan">
      <formula>1</formula>
    </cfRule>
  </conditionalFormatting>
  <conditionalFormatting sqref="J128">
    <cfRule type="cellIs" dxfId="141" priority="144" operator="lessThan">
      <formula>1</formula>
    </cfRule>
  </conditionalFormatting>
  <conditionalFormatting sqref="L128">
    <cfRule type="cellIs" dxfId="140" priority="143" operator="lessThan">
      <formula>1</formula>
    </cfRule>
  </conditionalFormatting>
  <conditionalFormatting sqref="N128">
    <cfRule type="cellIs" dxfId="139" priority="142" operator="lessThan">
      <formula>1</formula>
    </cfRule>
  </conditionalFormatting>
  <conditionalFormatting sqref="P128">
    <cfRule type="cellIs" dxfId="138" priority="141" operator="lessThan">
      <formula>1</formula>
    </cfRule>
  </conditionalFormatting>
  <conditionalFormatting sqref="R128">
    <cfRule type="cellIs" dxfId="137" priority="140" operator="lessThan">
      <formula>1</formula>
    </cfRule>
  </conditionalFormatting>
  <conditionalFormatting sqref="T128">
    <cfRule type="cellIs" dxfId="136" priority="139" operator="lessThan">
      <formula>1</formula>
    </cfRule>
  </conditionalFormatting>
  <conditionalFormatting sqref="V128">
    <cfRule type="cellIs" dxfId="135" priority="138" operator="lessThan">
      <formula>1</formula>
    </cfRule>
  </conditionalFormatting>
  <conditionalFormatting sqref="D134">
    <cfRule type="cellIs" dxfId="134" priority="137" operator="lessThan">
      <formula>1</formula>
    </cfRule>
  </conditionalFormatting>
  <conditionalFormatting sqref="F131">
    <cfRule type="cellIs" dxfId="133" priority="135" operator="lessThan">
      <formula>1</formula>
    </cfRule>
  </conditionalFormatting>
  <conditionalFormatting sqref="H131">
    <cfRule type="cellIs" dxfId="132" priority="134" operator="lessThan">
      <formula>1</formula>
    </cfRule>
  </conditionalFormatting>
  <conditionalFormatting sqref="J131">
    <cfRule type="cellIs" dxfId="131" priority="133" operator="lessThan">
      <formula>1</formula>
    </cfRule>
  </conditionalFormatting>
  <conditionalFormatting sqref="L131">
    <cfRule type="cellIs" dxfId="130" priority="132" operator="lessThan">
      <formula>1</formula>
    </cfRule>
  </conditionalFormatting>
  <conditionalFormatting sqref="N131">
    <cfRule type="cellIs" dxfId="129" priority="131" operator="lessThan">
      <formula>1</formula>
    </cfRule>
  </conditionalFormatting>
  <conditionalFormatting sqref="P131">
    <cfRule type="cellIs" dxfId="128" priority="130" operator="lessThan">
      <formula>1</formula>
    </cfRule>
  </conditionalFormatting>
  <conditionalFormatting sqref="R131">
    <cfRule type="cellIs" dxfId="127" priority="129" operator="lessThan">
      <formula>1</formula>
    </cfRule>
  </conditionalFormatting>
  <conditionalFormatting sqref="T131">
    <cfRule type="cellIs" dxfId="126" priority="128" operator="lessThan">
      <formula>1</formula>
    </cfRule>
  </conditionalFormatting>
  <conditionalFormatting sqref="V131">
    <cfRule type="cellIs" dxfId="125" priority="127" operator="lessThan">
      <formula>1</formula>
    </cfRule>
  </conditionalFormatting>
  <conditionalFormatting sqref="C134">
    <cfRule type="cellIs" dxfId="124" priority="126" operator="lessThan">
      <formula>1</formula>
    </cfRule>
  </conditionalFormatting>
  <conditionalFormatting sqref="E134">
    <cfRule type="cellIs" dxfId="123" priority="125" operator="lessThan">
      <formula>1</formula>
    </cfRule>
  </conditionalFormatting>
  <conditionalFormatting sqref="G134">
    <cfRule type="cellIs" dxfId="122" priority="124" operator="lessThan">
      <formula>1</formula>
    </cfRule>
  </conditionalFormatting>
  <conditionalFormatting sqref="I134">
    <cfRule type="cellIs" dxfId="121" priority="123" operator="lessThan">
      <formula>1</formula>
    </cfRule>
  </conditionalFormatting>
  <conditionalFormatting sqref="K134">
    <cfRule type="cellIs" dxfId="120" priority="122" operator="lessThan">
      <formula>1</formula>
    </cfRule>
  </conditionalFormatting>
  <conditionalFormatting sqref="M134">
    <cfRule type="cellIs" dxfId="119" priority="121" operator="lessThan">
      <formula>1</formula>
    </cfRule>
  </conditionalFormatting>
  <conditionalFormatting sqref="O134">
    <cfRule type="cellIs" dxfId="118" priority="120" operator="lessThan">
      <formula>1</formula>
    </cfRule>
  </conditionalFormatting>
  <conditionalFormatting sqref="Q134">
    <cfRule type="cellIs" dxfId="117" priority="119" operator="lessThan">
      <formula>1</formula>
    </cfRule>
  </conditionalFormatting>
  <conditionalFormatting sqref="S134">
    <cfRule type="cellIs" dxfId="116" priority="118" operator="lessThan">
      <formula>1</formula>
    </cfRule>
  </conditionalFormatting>
  <conditionalFormatting sqref="U134">
    <cfRule type="cellIs" dxfId="115" priority="117" operator="lessThan">
      <formula>1</formula>
    </cfRule>
  </conditionalFormatting>
  <conditionalFormatting sqref="F134">
    <cfRule type="cellIs" dxfId="114" priority="116" operator="lessThan">
      <formula>1</formula>
    </cfRule>
  </conditionalFormatting>
  <conditionalFormatting sqref="H134">
    <cfRule type="cellIs" dxfId="113" priority="115" operator="lessThan">
      <formula>1</formula>
    </cfRule>
  </conditionalFormatting>
  <conditionalFormatting sqref="J134">
    <cfRule type="cellIs" dxfId="112" priority="114" operator="lessThan">
      <formula>1</formula>
    </cfRule>
  </conditionalFormatting>
  <conditionalFormatting sqref="L134">
    <cfRule type="cellIs" dxfId="111" priority="113" operator="lessThan">
      <formula>1</formula>
    </cfRule>
  </conditionalFormatting>
  <conditionalFormatting sqref="N134">
    <cfRule type="cellIs" dxfId="110" priority="112" operator="lessThan">
      <formula>1</formula>
    </cfRule>
  </conditionalFormatting>
  <conditionalFormatting sqref="P134">
    <cfRule type="cellIs" dxfId="109" priority="111" operator="lessThan">
      <formula>1</formula>
    </cfRule>
  </conditionalFormatting>
  <conditionalFormatting sqref="R134">
    <cfRule type="cellIs" dxfId="108" priority="110" operator="lessThan">
      <formula>1</formula>
    </cfRule>
  </conditionalFormatting>
  <conditionalFormatting sqref="T134">
    <cfRule type="cellIs" dxfId="107" priority="109" operator="lessThan">
      <formula>1</formula>
    </cfRule>
  </conditionalFormatting>
  <conditionalFormatting sqref="V134">
    <cfRule type="cellIs" dxfId="106" priority="108" operator="lessThan">
      <formula>1</formula>
    </cfRule>
  </conditionalFormatting>
  <conditionalFormatting sqref="C137">
    <cfRule type="cellIs" dxfId="105" priority="107" operator="lessThan">
      <formula>1</formula>
    </cfRule>
  </conditionalFormatting>
  <conditionalFormatting sqref="C138">
    <cfRule type="cellIs" dxfId="104" priority="106" operator="lessThan">
      <formula>1</formula>
    </cfRule>
  </conditionalFormatting>
  <conditionalFormatting sqref="E137">
    <cfRule type="cellIs" dxfId="103" priority="105" operator="lessThan">
      <formula>1</formula>
    </cfRule>
  </conditionalFormatting>
  <conditionalFormatting sqref="E138">
    <cfRule type="cellIs" dxfId="102" priority="104" operator="lessThan">
      <formula>1</formula>
    </cfRule>
  </conditionalFormatting>
  <conditionalFormatting sqref="G137">
    <cfRule type="cellIs" dxfId="101" priority="103" operator="lessThan">
      <formula>1</formula>
    </cfRule>
  </conditionalFormatting>
  <conditionalFormatting sqref="G138">
    <cfRule type="cellIs" dxfId="100" priority="102" operator="lessThan">
      <formula>1</formula>
    </cfRule>
  </conditionalFormatting>
  <conditionalFormatting sqref="I137">
    <cfRule type="cellIs" dxfId="99" priority="101" operator="lessThan">
      <formula>1</formula>
    </cfRule>
  </conditionalFormatting>
  <conditionalFormatting sqref="I138">
    <cfRule type="cellIs" dxfId="98" priority="100" operator="lessThan">
      <formula>1</formula>
    </cfRule>
  </conditionalFormatting>
  <conditionalFormatting sqref="K137">
    <cfRule type="cellIs" dxfId="97" priority="99" operator="lessThan">
      <formula>1</formula>
    </cfRule>
  </conditionalFormatting>
  <conditionalFormatting sqref="K138">
    <cfRule type="cellIs" dxfId="96" priority="98" operator="lessThan">
      <formula>1</formula>
    </cfRule>
  </conditionalFormatting>
  <conditionalFormatting sqref="M137">
    <cfRule type="cellIs" dxfId="95" priority="97" operator="lessThan">
      <formula>1</formula>
    </cfRule>
  </conditionalFormatting>
  <conditionalFormatting sqref="M138">
    <cfRule type="cellIs" dxfId="94" priority="96" operator="lessThan">
      <formula>1</formula>
    </cfRule>
  </conditionalFormatting>
  <conditionalFormatting sqref="O137">
    <cfRule type="cellIs" dxfId="93" priority="95" operator="lessThan">
      <formula>1</formula>
    </cfRule>
  </conditionalFormatting>
  <conditionalFormatting sqref="O138">
    <cfRule type="cellIs" dxfId="92" priority="94" operator="lessThan">
      <formula>1</formula>
    </cfRule>
  </conditionalFormatting>
  <conditionalFormatting sqref="Q137">
    <cfRule type="cellIs" dxfId="91" priority="93" operator="lessThan">
      <formula>1</formula>
    </cfRule>
  </conditionalFormatting>
  <conditionalFormatting sqref="Q138">
    <cfRule type="cellIs" dxfId="90" priority="92" operator="lessThan">
      <formula>1</formula>
    </cfRule>
  </conditionalFormatting>
  <conditionalFormatting sqref="S137">
    <cfRule type="cellIs" dxfId="89" priority="91" operator="lessThan">
      <formula>1</formula>
    </cfRule>
  </conditionalFormatting>
  <conditionalFormatting sqref="S138">
    <cfRule type="cellIs" dxfId="88" priority="90" operator="lessThan">
      <formula>1</formula>
    </cfRule>
  </conditionalFormatting>
  <conditionalFormatting sqref="U137">
    <cfRule type="cellIs" dxfId="87" priority="89" operator="lessThan">
      <formula>1</formula>
    </cfRule>
  </conditionalFormatting>
  <conditionalFormatting sqref="U138">
    <cfRule type="cellIs" dxfId="86" priority="88" operator="lessThan">
      <formula>1</formula>
    </cfRule>
  </conditionalFormatting>
  <conditionalFormatting sqref="D138">
    <cfRule type="cellIs" dxfId="85" priority="87" operator="lessThan">
      <formula>1</formula>
    </cfRule>
  </conditionalFormatting>
  <conditionalFormatting sqref="F137">
    <cfRule type="cellIs" dxfId="84" priority="86" operator="lessThan">
      <formula>1</formula>
    </cfRule>
  </conditionalFormatting>
  <conditionalFormatting sqref="F138">
    <cfRule type="cellIs" dxfId="83" priority="85" operator="lessThan">
      <formula>1</formula>
    </cfRule>
  </conditionalFormatting>
  <conditionalFormatting sqref="H137">
    <cfRule type="cellIs" dxfId="82" priority="84" operator="lessThan">
      <formula>1</formula>
    </cfRule>
  </conditionalFormatting>
  <conditionalFormatting sqref="H138">
    <cfRule type="cellIs" dxfId="81" priority="83" operator="lessThan">
      <formula>1</formula>
    </cfRule>
  </conditionalFormatting>
  <conditionalFormatting sqref="J137">
    <cfRule type="cellIs" dxfId="80" priority="82" operator="lessThan">
      <formula>1</formula>
    </cfRule>
  </conditionalFormatting>
  <conditionalFormatting sqref="J138">
    <cfRule type="cellIs" dxfId="79" priority="81" operator="lessThan">
      <formula>1</formula>
    </cfRule>
  </conditionalFormatting>
  <conditionalFormatting sqref="L137">
    <cfRule type="cellIs" dxfId="78" priority="80" operator="lessThan">
      <formula>1</formula>
    </cfRule>
  </conditionalFormatting>
  <conditionalFormatting sqref="L138">
    <cfRule type="cellIs" dxfId="77" priority="79" operator="lessThan">
      <formula>1</formula>
    </cfRule>
  </conditionalFormatting>
  <conditionalFormatting sqref="N137">
    <cfRule type="cellIs" dxfId="76" priority="78" operator="lessThan">
      <formula>1</formula>
    </cfRule>
  </conditionalFormatting>
  <conditionalFormatting sqref="N138">
    <cfRule type="cellIs" dxfId="75" priority="77" operator="lessThan">
      <formula>1</formula>
    </cfRule>
  </conditionalFormatting>
  <conditionalFormatting sqref="P137">
    <cfRule type="cellIs" dxfId="74" priority="76" operator="lessThan">
      <formula>1</formula>
    </cfRule>
  </conditionalFormatting>
  <conditionalFormatting sqref="P138">
    <cfRule type="cellIs" dxfId="73" priority="75" operator="lessThan">
      <formula>1</formula>
    </cfRule>
  </conditionalFormatting>
  <conditionalFormatting sqref="R137">
    <cfRule type="cellIs" dxfId="72" priority="74" operator="lessThan">
      <formula>1</formula>
    </cfRule>
  </conditionalFormatting>
  <conditionalFormatting sqref="R138">
    <cfRule type="cellIs" dxfId="71" priority="73" operator="lessThan">
      <formula>1</formula>
    </cfRule>
  </conditionalFormatting>
  <conditionalFormatting sqref="T137">
    <cfRule type="cellIs" dxfId="70" priority="72" operator="lessThan">
      <formula>1</formula>
    </cfRule>
  </conditionalFormatting>
  <conditionalFormatting sqref="T138">
    <cfRule type="cellIs" dxfId="69" priority="71" operator="lessThan">
      <formula>1</formula>
    </cfRule>
  </conditionalFormatting>
  <conditionalFormatting sqref="V137">
    <cfRule type="cellIs" dxfId="68" priority="70" operator="lessThan">
      <formula>1</formula>
    </cfRule>
  </conditionalFormatting>
  <conditionalFormatting sqref="V138">
    <cfRule type="cellIs" dxfId="67" priority="69" operator="lessThan">
      <formula>1</formula>
    </cfRule>
  </conditionalFormatting>
  <conditionalFormatting sqref="C140">
    <cfRule type="cellIs" dxfId="66" priority="68" operator="lessThan">
      <formula>1</formula>
    </cfRule>
  </conditionalFormatting>
  <conditionalFormatting sqref="C141">
    <cfRule type="cellIs" dxfId="65" priority="67" operator="lessThan">
      <formula>1</formula>
    </cfRule>
  </conditionalFormatting>
  <conditionalFormatting sqref="E140">
    <cfRule type="cellIs" dxfId="64" priority="66" operator="lessThan">
      <formula>1</formula>
    </cfRule>
  </conditionalFormatting>
  <conditionalFormatting sqref="E141">
    <cfRule type="cellIs" dxfId="63" priority="65" operator="lessThan">
      <formula>1</formula>
    </cfRule>
  </conditionalFormatting>
  <conditionalFormatting sqref="G140">
    <cfRule type="cellIs" dxfId="62" priority="64" operator="lessThan">
      <formula>1</formula>
    </cfRule>
  </conditionalFormatting>
  <conditionalFormatting sqref="G141">
    <cfRule type="cellIs" dxfId="61" priority="63" operator="lessThan">
      <formula>1</formula>
    </cfRule>
  </conditionalFormatting>
  <conditionalFormatting sqref="I140">
    <cfRule type="cellIs" dxfId="60" priority="62" operator="lessThan">
      <formula>1</formula>
    </cfRule>
  </conditionalFormatting>
  <conditionalFormatting sqref="I141">
    <cfRule type="cellIs" dxfId="59" priority="61" operator="lessThan">
      <formula>1</formula>
    </cfRule>
  </conditionalFormatting>
  <conditionalFormatting sqref="K140">
    <cfRule type="cellIs" dxfId="58" priority="60" operator="lessThan">
      <formula>1</formula>
    </cfRule>
  </conditionalFormatting>
  <conditionalFormatting sqref="K141">
    <cfRule type="cellIs" dxfId="57" priority="59" operator="lessThan">
      <formula>1</formula>
    </cfRule>
  </conditionalFormatting>
  <conditionalFormatting sqref="M140">
    <cfRule type="cellIs" dxfId="56" priority="58" operator="lessThan">
      <formula>1</formula>
    </cfRule>
  </conditionalFormatting>
  <conditionalFormatting sqref="M141">
    <cfRule type="cellIs" dxfId="55" priority="57" operator="lessThan">
      <formula>1</formula>
    </cfRule>
  </conditionalFormatting>
  <conditionalFormatting sqref="O140">
    <cfRule type="cellIs" dxfId="54" priority="56" operator="lessThan">
      <formula>1</formula>
    </cfRule>
  </conditionalFormatting>
  <conditionalFormatting sqref="O141">
    <cfRule type="cellIs" dxfId="53" priority="55" operator="lessThan">
      <formula>1</formula>
    </cfRule>
  </conditionalFormatting>
  <conditionalFormatting sqref="Q140">
    <cfRule type="cellIs" dxfId="52" priority="54" operator="lessThan">
      <formula>1</formula>
    </cfRule>
  </conditionalFormatting>
  <conditionalFormatting sqref="Q141">
    <cfRule type="cellIs" dxfId="51" priority="53" operator="lessThan">
      <formula>1</formula>
    </cfRule>
  </conditionalFormatting>
  <conditionalFormatting sqref="S140">
    <cfRule type="cellIs" dxfId="50" priority="51" operator="lessThan">
      <formula>1</formula>
    </cfRule>
  </conditionalFormatting>
  <conditionalFormatting sqref="S141">
    <cfRule type="cellIs" dxfId="49" priority="50" operator="lessThan">
      <formula>1</formula>
    </cfRule>
  </conditionalFormatting>
  <conditionalFormatting sqref="U141">
    <cfRule type="cellIs" dxfId="48" priority="49" operator="lessThan">
      <formula>1</formula>
    </cfRule>
  </conditionalFormatting>
  <conditionalFormatting sqref="U140">
    <cfRule type="cellIs" dxfId="47" priority="48" operator="lessThan">
      <formula>1</formula>
    </cfRule>
  </conditionalFormatting>
  <conditionalFormatting sqref="D141">
    <cfRule type="cellIs" dxfId="46" priority="47" operator="lessThan">
      <formula>1</formula>
    </cfRule>
  </conditionalFormatting>
  <conditionalFormatting sqref="F140">
    <cfRule type="cellIs" dxfId="45" priority="46" operator="lessThan">
      <formula>1</formula>
    </cfRule>
  </conditionalFormatting>
  <conditionalFormatting sqref="F141">
    <cfRule type="cellIs" dxfId="44" priority="45" operator="lessThan">
      <formula>1</formula>
    </cfRule>
  </conditionalFormatting>
  <conditionalFormatting sqref="H140">
    <cfRule type="cellIs" dxfId="43" priority="44" operator="lessThan">
      <formula>1</formula>
    </cfRule>
  </conditionalFormatting>
  <conditionalFormatting sqref="H141">
    <cfRule type="cellIs" dxfId="42" priority="43" operator="lessThan">
      <formula>1</formula>
    </cfRule>
  </conditionalFormatting>
  <conditionalFormatting sqref="J141">
    <cfRule type="cellIs" dxfId="41" priority="42" operator="lessThan">
      <formula>1</formula>
    </cfRule>
  </conditionalFormatting>
  <conditionalFormatting sqref="J140">
    <cfRule type="cellIs" dxfId="40" priority="41" operator="lessThan">
      <formula>1</formula>
    </cfRule>
  </conditionalFormatting>
  <conditionalFormatting sqref="L140">
    <cfRule type="cellIs" dxfId="39" priority="40" operator="lessThan">
      <formula>1</formula>
    </cfRule>
  </conditionalFormatting>
  <conditionalFormatting sqref="L141">
    <cfRule type="cellIs" dxfId="38" priority="39" operator="lessThan">
      <formula>1</formula>
    </cfRule>
  </conditionalFormatting>
  <conditionalFormatting sqref="N140">
    <cfRule type="cellIs" dxfId="37" priority="38" operator="lessThan">
      <formula>1</formula>
    </cfRule>
  </conditionalFormatting>
  <conditionalFormatting sqref="N141">
    <cfRule type="cellIs" dxfId="36" priority="37" operator="lessThan">
      <formula>1</formula>
    </cfRule>
  </conditionalFormatting>
  <conditionalFormatting sqref="P140">
    <cfRule type="cellIs" dxfId="35" priority="36" operator="lessThan">
      <formula>1</formula>
    </cfRule>
  </conditionalFormatting>
  <conditionalFormatting sqref="P141">
    <cfRule type="cellIs" dxfId="34" priority="35" operator="lessThan">
      <formula>1</formula>
    </cfRule>
  </conditionalFormatting>
  <conditionalFormatting sqref="R140">
    <cfRule type="cellIs" dxfId="33" priority="34" operator="lessThan">
      <formula>1</formula>
    </cfRule>
  </conditionalFormatting>
  <conditionalFormatting sqref="R141">
    <cfRule type="cellIs" dxfId="32" priority="33" operator="lessThan">
      <formula>1</formula>
    </cfRule>
  </conditionalFormatting>
  <conditionalFormatting sqref="T140">
    <cfRule type="cellIs" dxfId="31" priority="32" operator="lessThan">
      <formula>1</formula>
    </cfRule>
  </conditionalFormatting>
  <conditionalFormatting sqref="T141">
    <cfRule type="cellIs" dxfId="30" priority="31" operator="lessThan">
      <formula>1</formula>
    </cfRule>
  </conditionalFormatting>
  <conditionalFormatting sqref="V140">
    <cfRule type="cellIs" dxfId="29" priority="30" operator="lessThan">
      <formula>1</formula>
    </cfRule>
  </conditionalFormatting>
  <conditionalFormatting sqref="V141">
    <cfRule type="cellIs" dxfId="28" priority="29" operator="lessThan">
      <formula>1</formula>
    </cfRule>
  </conditionalFormatting>
  <conditionalFormatting sqref="V146">
    <cfRule type="cellIs" dxfId="27" priority="28" operator="lessThan">
      <formula>1</formula>
    </cfRule>
  </conditionalFormatting>
  <conditionalFormatting sqref="F149">
    <cfRule type="cellIs" dxfId="26" priority="27" operator="lessThan">
      <formula>1</formula>
    </cfRule>
  </conditionalFormatting>
  <conditionalFormatting sqref="H149">
    <cfRule type="cellIs" dxfId="25" priority="26" operator="lessThan">
      <formula>1</formula>
    </cfRule>
  </conditionalFormatting>
  <conditionalFormatting sqref="J149">
    <cfRule type="cellIs" dxfId="24" priority="25" operator="lessThan">
      <formula>1</formula>
    </cfRule>
  </conditionalFormatting>
  <conditionalFormatting sqref="L149">
    <cfRule type="cellIs" dxfId="23" priority="24" operator="lessThan">
      <formula>1</formula>
    </cfRule>
  </conditionalFormatting>
  <conditionalFormatting sqref="N149">
    <cfRule type="cellIs" dxfId="22" priority="23" operator="lessThan">
      <formula>1</formula>
    </cfRule>
  </conditionalFormatting>
  <conditionalFormatting sqref="P149">
    <cfRule type="cellIs" dxfId="21" priority="22" operator="lessThan">
      <formula>1</formula>
    </cfRule>
  </conditionalFormatting>
  <conditionalFormatting sqref="R149">
    <cfRule type="cellIs" dxfId="20" priority="21" operator="lessThan">
      <formula>1</formula>
    </cfRule>
  </conditionalFormatting>
  <conditionalFormatting sqref="T149">
    <cfRule type="cellIs" dxfId="19" priority="20" operator="lessThan">
      <formula>1</formula>
    </cfRule>
  </conditionalFormatting>
  <conditionalFormatting sqref="V149">
    <cfRule type="cellIs" dxfId="18" priority="19" operator="lessThan">
      <formula>1</formula>
    </cfRule>
  </conditionalFormatting>
  <conditionalFormatting sqref="F152">
    <cfRule type="cellIs" dxfId="17" priority="18" operator="lessThan">
      <formula>1</formula>
    </cfRule>
  </conditionalFormatting>
  <conditionalFormatting sqref="H152">
    <cfRule type="cellIs" dxfId="16" priority="17" operator="lessThan">
      <formula>1</formula>
    </cfRule>
  </conditionalFormatting>
  <conditionalFormatting sqref="J152">
    <cfRule type="cellIs" dxfId="15" priority="16" operator="lessThan">
      <formula>1</formula>
    </cfRule>
  </conditionalFormatting>
  <conditionalFormatting sqref="L152">
    <cfRule type="cellIs" dxfId="14" priority="15" operator="lessThan">
      <formula>1</formula>
    </cfRule>
  </conditionalFormatting>
  <conditionalFormatting sqref="N152">
    <cfRule type="cellIs" dxfId="13" priority="14" operator="lessThan">
      <formula>1</formula>
    </cfRule>
  </conditionalFormatting>
  <conditionalFormatting sqref="P152">
    <cfRule type="cellIs" dxfId="12" priority="13" operator="lessThan">
      <formula>1</formula>
    </cfRule>
  </conditionalFormatting>
  <conditionalFormatting sqref="R152">
    <cfRule type="cellIs" dxfId="11" priority="12" operator="lessThan">
      <formula>1</formula>
    </cfRule>
  </conditionalFormatting>
  <conditionalFormatting sqref="T152">
    <cfRule type="cellIs" dxfId="10" priority="11" operator="lessThan">
      <formula>1</formula>
    </cfRule>
  </conditionalFormatting>
  <conditionalFormatting sqref="V152">
    <cfRule type="cellIs" dxfId="9" priority="10" operator="lessThan">
      <formula>1</formula>
    </cfRule>
  </conditionalFormatting>
  <conditionalFormatting sqref="F157">
    <cfRule type="cellIs" dxfId="8" priority="9" operator="lessThan">
      <formula>1</formula>
    </cfRule>
  </conditionalFormatting>
  <conditionalFormatting sqref="H157">
    <cfRule type="cellIs" dxfId="7" priority="8" operator="lessThan">
      <formula>1</formula>
    </cfRule>
  </conditionalFormatting>
  <conditionalFormatting sqref="J157">
    <cfRule type="cellIs" dxfId="6" priority="7" operator="lessThan">
      <formula>1</formula>
    </cfRule>
  </conditionalFormatting>
  <conditionalFormatting sqref="L157">
    <cfRule type="cellIs" dxfId="5" priority="6" operator="lessThan">
      <formula>1</formula>
    </cfRule>
  </conditionalFormatting>
  <conditionalFormatting sqref="N157">
    <cfRule type="cellIs" dxfId="4" priority="5" operator="lessThan">
      <formula>1</formula>
    </cfRule>
  </conditionalFormatting>
  <conditionalFormatting sqref="P157">
    <cfRule type="cellIs" dxfId="3" priority="4" operator="lessThan">
      <formula>1</formula>
    </cfRule>
  </conditionalFormatting>
  <conditionalFormatting sqref="R157">
    <cfRule type="cellIs" dxfId="2" priority="3" operator="lessThan">
      <formula>1</formula>
    </cfRule>
  </conditionalFormatting>
  <conditionalFormatting sqref="T157">
    <cfRule type="cellIs" dxfId="1" priority="2" operator="lessThan">
      <formula>1</formula>
    </cfRule>
  </conditionalFormatting>
  <conditionalFormatting sqref="V157">
    <cfRule type="cellIs" dxfId="0" priority="1" operator="lessThan">
      <formula>1</formula>
    </cfRule>
  </conditionalFormatting>
  <hyperlinks>
    <hyperlink ref="C1" location="Menu!A1" display="BACK TO MAIN MENU"/>
  </hyperlinks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9"/>
  <sheetViews>
    <sheetView topLeftCell="A135" workbookViewId="0">
      <selection activeCell="D121" sqref="D121"/>
    </sheetView>
  </sheetViews>
  <sheetFormatPr baseColWidth="10" defaultColWidth="11.5" defaultRowHeight="30" customHeight="1" x14ac:dyDescent="0"/>
  <cols>
    <col min="1" max="1" width="59.83203125" customWidth="1"/>
    <col min="2" max="2" width="9.1640625" style="315" customWidth="1"/>
  </cols>
  <sheetData>
    <row r="1" spans="1:12" ht="30" customHeight="1">
      <c r="A1" s="494" t="s">
        <v>224</v>
      </c>
      <c r="B1" s="495" t="s">
        <v>61</v>
      </c>
      <c r="C1" s="492">
        <v>1</v>
      </c>
      <c r="D1" s="492">
        <v>2</v>
      </c>
      <c r="E1" s="492">
        <v>3</v>
      </c>
      <c r="F1" s="492">
        <v>4</v>
      </c>
      <c r="G1" s="492">
        <v>5</v>
      </c>
      <c r="H1" s="492">
        <v>6</v>
      </c>
      <c r="I1" s="492">
        <v>7</v>
      </c>
      <c r="J1" s="492">
        <v>8</v>
      </c>
      <c r="K1" s="492">
        <v>9</v>
      </c>
      <c r="L1" s="492">
        <v>10</v>
      </c>
    </row>
    <row r="2" spans="1:12" ht="97" customHeight="1" thickBot="1">
      <c r="A2" s="494"/>
      <c r="B2" s="496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12">
      <c r="A3" s="133"/>
      <c r="B3" s="326" t="s">
        <v>61</v>
      </c>
      <c r="C3" s="484"/>
      <c r="D3" s="485"/>
      <c r="E3" s="485"/>
      <c r="F3" s="485"/>
      <c r="G3" s="485"/>
      <c r="H3" s="485"/>
      <c r="I3" s="485"/>
      <c r="J3" s="485"/>
      <c r="K3" s="485"/>
      <c r="L3" s="486"/>
    </row>
    <row r="4" spans="1:12" ht="12">
      <c r="A4" s="249" t="s">
        <v>120</v>
      </c>
      <c r="B4" s="295"/>
      <c r="C4" s="444"/>
      <c r="D4" s="445"/>
      <c r="E4" s="445"/>
      <c r="F4" s="445"/>
      <c r="G4" s="445"/>
      <c r="H4" s="445"/>
      <c r="I4" s="445"/>
      <c r="J4" s="445"/>
      <c r="K4" s="445"/>
      <c r="L4" s="446"/>
    </row>
    <row r="5" spans="1:12" ht="30" customHeight="1">
      <c r="A5" s="251" t="s">
        <v>121</v>
      </c>
      <c r="B5" s="303" t="s">
        <v>348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30" customHeight="1">
      <c r="A6" s="251" t="s">
        <v>123</v>
      </c>
      <c r="B6" s="303">
        <v>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30" customHeight="1">
      <c r="A7" s="182" t="s">
        <v>109</v>
      </c>
      <c r="B7" s="296" t="s">
        <v>375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</row>
    <row r="8" spans="1:12" ht="12">
      <c r="A8" s="253" t="s">
        <v>387</v>
      </c>
      <c r="B8" s="304" t="s">
        <v>137</v>
      </c>
      <c r="C8" s="444"/>
      <c r="D8" s="445"/>
      <c r="E8" s="445"/>
      <c r="F8" s="445"/>
      <c r="G8" s="445"/>
      <c r="H8" s="445"/>
      <c r="I8" s="445"/>
      <c r="J8" s="445"/>
      <c r="K8" s="445"/>
      <c r="L8" s="446"/>
    </row>
    <row r="9" spans="1:12" ht="30" customHeight="1">
      <c r="A9" s="256" t="s">
        <v>347</v>
      </c>
      <c r="B9" s="303">
        <v>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24">
      <c r="A10" s="260" t="s">
        <v>346</v>
      </c>
      <c r="B10" s="305"/>
      <c r="C10" s="447"/>
      <c r="D10" s="448"/>
      <c r="E10" s="448"/>
      <c r="F10" s="448"/>
      <c r="G10" s="448"/>
      <c r="H10" s="448"/>
      <c r="I10" s="448"/>
      <c r="J10" s="448"/>
      <c r="K10" s="448"/>
      <c r="L10" s="449"/>
    </row>
    <row r="11" spans="1:12" ht="30" customHeight="1">
      <c r="A11" s="256" t="s">
        <v>140</v>
      </c>
      <c r="B11" s="303" t="s">
        <v>191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30" customHeight="1">
      <c r="A12" s="256" t="s">
        <v>141</v>
      </c>
      <c r="B12" s="303" t="s">
        <v>191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ht="30" customHeight="1">
      <c r="A13" s="256" t="s">
        <v>142</v>
      </c>
      <c r="B13" s="303" t="s">
        <v>191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ht="30" customHeight="1">
      <c r="A14" s="256" t="s">
        <v>143</v>
      </c>
      <c r="B14" s="303" t="s">
        <v>191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30" customHeight="1">
      <c r="A15" s="256" t="s">
        <v>144</v>
      </c>
      <c r="B15" s="303" t="s">
        <v>191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39" customHeight="1">
      <c r="A16" s="509" t="s">
        <v>363</v>
      </c>
      <c r="B16" s="373" t="s">
        <v>348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30" customHeight="1">
      <c r="A17" s="182" t="s">
        <v>109</v>
      </c>
      <c r="B17" s="296" t="s">
        <v>392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</row>
    <row r="18" spans="1:12" ht="12">
      <c r="A18" s="487" t="s">
        <v>132</v>
      </c>
      <c r="B18" s="488"/>
      <c r="C18" s="444"/>
      <c r="D18" s="445"/>
      <c r="E18" s="445"/>
      <c r="F18" s="445"/>
      <c r="G18" s="445"/>
      <c r="H18" s="445"/>
      <c r="I18" s="445"/>
      <c r="J18" s="445"/>
      <c r="K18" s="445"/>
      <c r="L18" s="446"/>
    </row>
    <row r="19" spans="1:12" ht="30" customHeight="1">
      <c r="A19" s="257" t="s">
        <v>126</v>
      </c>
      <c r="B19" s="303" t="s">
        <v>191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2" ht="30" customHeight="1">
      <c r="A20" s="257" t="s">
        <v>127</v>
      </c>
      <c r="B20" s="303" t="s">
        <v>191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pans="1:12" ht="30" customHeight="1">
      <c r="A21" s="257" t="s">
        <v>128</v>
      </c>
      <c r="B21" s="303" t="s">
        <v>191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</row>
    <row r="22" spans="1:12" ht="30" customHeight="1">
      <c r="A22" s="257" t="s">
        <v>129</v>
      </c>
      <c r="B22" s="303" t="s">
        <v>191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2" ht="30" customHeight="1">
      <c r="A23" s="257" t="s">
        <v>130</v>
      </c>
      <c r="B23" s="303" t="s">
        <v>191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30" customHeight="1">
      <c r="A24" s="257" t="s">
        <v>131</v>
      </c>
      <c r="B24" s="303" t="s">
        <v>191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2" ht="30" customHeight="1">
      <c r="A25" s="182" t="s">
        <v>109</v>
      </c>
      <c r="B25" s="297" t="s">
        <v>376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0"/>
    </row>
    <row r="26" spans="1:12" ht="12">
      <c r="A26" s="253" t="s">
        <v>232</v>
      </c>
      <c r="B26" s="304"/>
      <c r="C26" s="444"/>
      <c r="D26" s="445"/>
      <c r="E26" s="445"/>
      <c r="F26" s="445"/>
      <c r="G26" s="445"/>
      <c r="H26" s="445"/>
      <c r="I26" s="445"/>
      <c r="J26" s="445"/>
      <c r="K26" s="445"/>
      <c r="L26" s="446"/>
    </row>
    <row r="27" spans="1:12" ht="30" customHeight="1">
      <c r="A27" s="256" t="s">
        <v>133</v>
      </c>
      <c r="B27" s="303">
        <v>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</row>
    <row r="28" spans="1:12" ht="30" customHeight="1">
      <c r="A28" s="256" t="s">
        <v>134</v>
      </c>
      <c r="B28" s="303">
        <v>2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</row>
    <row r="29" spans="1:12" ht="30" customHeight="1">
      <c r="A29" s="256" t="s">
        <v>135</v>
      </c>
      <c r="B29" s="303">
        <v>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12">
      <c r="A30" s="260" t="s">
        <v>136</v>
      </c>
      <c r="B30" s="306"/>
      <c r="C30" s="447"/>
      <c r="D30" s="448"/>
      <c r="E30" s="448"/>
      <c r="F30" s="448"/>
      <c r="G30" s="448"/>
      <c r="H30" s="448"/>
      <c r="I30" s="448"/>
      <c r="J30" s="448"/>
      <c r="K30" s="448"/>
      <c r="L30" s="449"/>
    </row>
    <row r="31" spans="1:12" ht="30" customHeight="1">
      <c r="A31" s="256" t="s">
        <v>227</v>
      </c>
      <c r="B31" s="303">
        <v>2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2" ht="30" customHeight="1">
      <c r="A32" s="256" t="s">
        <v>228</v>
      </c>
      <c r="B32" s="303">
        <v>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ht="30" customHeight="1">
      <c r="A33" t="s">
        <v>229</v>
      </c>
      <c r="B33" s="303">
        <v>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ht="30" customHeight="1">
      <c r="A34" s="132"/>
      <c r="B34" s="508"/>
      <c r="C34" s="131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30" customHeight="1">
      <c r="A35" s="132"/>
      <c r="B35" s="241"/>
      <c r="C35" s="131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30" customHeight="1">
      <c r="A36" s="182" t="s">
        <v>109</v>
      </c>
      <c r="B36" s="297" t="s">
        <v>377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</row>
    <row r="37" spans="1:12" ht="12">
      <c r="A37" s="253" t="s">
        <v>230</v>
      </c>
      <c r="B37" s="304"/>
      <c r="C37" s="444"/>
      <c r="D37" s="445"/>
      <c r="E37" s="445"/>
      <c r="F37" s="445"/>
      <c r="G37" s="445"/>
      <c r="H37" s="445"/>
      <c r="I37" s="445"/>
      <c r="J37" s="445"/>
      <c r="K37" s="445"/>
      <c r="L37" s="446"/>
    </row>
    <row r="38" spans="1:12" ht="30" customHeight="1">
      <c r="A38" s="263" t="s">
        <v>145</v>
      </c>
      <c r="B38" s="306"/>
      <c r="C38" s="131"/>
      <c r="D38" s="131"/>
      <c r="E38" s="131"/>
      <c r="F38" s="131"/>
      <c r="G38" s="131"/>
      <c r="H38" s="131"/>
      <c r="I38" s="131"/>
      <c r="J38" s="131"/>
      <c r="K38" s="131"/>
      <c r="L38" s="131"/>
    </row>
    <row r="39" spans="1:12" ht="30" customHeight="1">
      <c r="A39" s="265" t="s">
        <v>146</v>
      </c>
      <c r="B39" s="303">
        <v>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1:12" ht="30" customHeight="1">
      <c r="A40" s="265" t="s">
        <v>147</v>
      </c>
      <c r="B40" s="303">
        <v>2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30" customHeight="1">
      <c r="A41" s="265" t="s">
        <v>148</v>
      </c>
      <c r="B41" s="303">
        <v>3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1:12" ht="30" customHeight="1">
      <c r="A42" s="369" t="s">
        <v>425</v>
      </c>
      <c r="B42" s="366" t="s">
        <v>382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1:12" ht="30" customHeight="1">
      <c r="A43" s="256" t="s">
        <v>150</v>
      </c>
      <c r="B43" s="366">
        <v>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2" ht="30" customHeight="1">
      <c r="A44" s="182" t="s">
        <v>109</v>
      </c>
      <c r="B44" s="397" t="s">
        <v>426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</row>
    <row r="45" spans="1:12" ht="12">
      <c r="A45" s="253" t="s">
        <v>385</v>
      </c>
      <c r="B45" s="304"/>
      <c r="C45" s="444"/>
      <c r="D45" s="445"/>
      <c r="E45" s="445"/>
      <c r="F45" s="445"/>
      <c r="G45" s="445"/>
      <c r="H45" s="445"/>
      <c r="I45" s="445"/>
      <c r="J45" s="445"/>
      <c r="K45" s="445"/>
      <c r="L45" s="446"/>
    </row>
    <row r="46" spans="1:12" ht="30" customHeight="1">
      <c r="A46" s="256" t="s">
        <v>350</v>
      </c>
      <c r="B46" s="303">
        <v>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1:12" ht="30" customHeight="1">
      <c r="A47" s="256" t="s">
        <v>349</v>
      </c>
      <c r="B47" s="303">
        <v>2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1:12" ht="30" customHeight="1">
      <c r="A48" s="260" t="s">
        <v>351</v>
      </c>
      <c r="B48" s="306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2" ht="30" customHeight="1">
      <c r="A49" s="256" t="s">
        <v>365</v>
      </c>
      <c r="B49" s="303">
        <v>2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1:12" ht="30" customHeight="1">
      <c r="A50" s="265" t="s">
        <v>352</v>
      </c>
      <c r="B50" s="303">
        <v>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ht="30" customHeight="1">
      <c r="A51" s="265" t="s">
        <v>353</v>
      </c>
      <c r="B51" s="303">
        <v>2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ht="30" customHeight="1">
      <c r="A52" s="265" t="s">
        <v>354</v>
      </c>
      <c r="B52" s="303">
        <v>2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1:12" ht="30" customHeight="1">
      <c r="A53" s="265" t="s">
        <v>355</v>
      </c>
      <c r="B53" s="303">
        <v>2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1:12" ht="30" customHeight="1">
      <c r="A54" s="265" t="s">
        <v>356</v>
      </c>
      <c r="B54" s="303">
        <v>2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1:12" ht="30" customHeight="1">
      <c r="A55" s="265" t="s">
        <v>357</v>
      </c>
      <c r="B55" s="303">
        <v>2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</row>
    <row r="56" spans="1:12" ht="30" customHeight="1">
      <c r="A56" s="265" t="s">
        <v>358</v>
      </c>
      <c r="B56" s="303">
        <v>2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1:12" ht="30" customHeight="1">
      <c r="A57" s="265" t="s">
        <v>359</v>
      </c>
      <c r="B57" s="303">
        <v>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</row>
    <row r="58" spans="1:12" ht="30" customHeight="1">
      <c r="A58" s="265" t="s">
        <v>360</v>
      </c>
      <c r="B58" s="303">
        <v>2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</row>
    <row r="59" spans="1:12" ht="30" customHeight="1">
      <c r="A59" s="510" t="s">
        <v>361</v>
      </c>
      <c r="B59" s="303">
        <v>2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</row>
    <row r="60" spans="1:12" ht="30" customHeight="1">
      <c r="A60" s="511" t="s">
        <v>362</v>
      </c>
      <c r="B60" s="303">
        <v>2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ht="40" customHeight="1">
      <c r="A61" s="509" t="s">
        <v>364</v>
      </c>
      <c r="B61" s="373" t="s">
        <v>348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1:12" ht="30" customHeight="1">
      <c r="A62" s="182" t="s">
        <v>109</v>
      </c>
      <c r="B62" s="297" t="s">
        <v>366</v>
      </c>
      <c r="C62" s="300"/>
      <c r="D62" s="300"/>
      <c r="E62" s="300"/>
      <c r="F62" s="300"/>
      <c r="G62" s="300"/>
      <c r="H62" s="300"/>
      <c r="I62" s="300"/>
      <c r="J62" s="300"/>
      <c r="K62" s="300"/>
      <c r="L62" s="300"/>
    </row>
    <row r="63" spans="1:12" ht="13" thickBot="1">
      <c r="A63" s="482"/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3"/>
    </row>
    <row r="64" spans="1:12" ht="12">
      <c r="A64" s="138"/>
      <c r="B64" s="224" t="s">
        <v>61</v>
      </c>
      <c r="C64" s="484"/>
      <c r="D64" s="485"/>
      <c r="E64" s="485"/>
      <c r="F64" s="485"/>
      <c r="G64" s="485"/>
      <c r="H64" s="485"/>
      <c r="I64" s="485"/>
      <c r="J64" s="485"/>
      <c r="K64" s="485"/>
      <c r="L64" s="486"/>
    </row>
    <row r="65" spans="1:12" ht="12">
      <c r="A65" s="287" t="s">
        <v>168</v>
      </c>
      <c r="B65" s="328"/>
      <c r="C65" s="444"/>
      <c r="D65" s="445"/>
      <c r="E65" s="445"/>
      <c r="F65" s="445"/>
      <c r="G65" s="445"/>
      <c r="H65" s="445"/>
      <c r="I65" s="445"/>
      <c r="J65" s="445"/>
      <c r="K65" s="445"/>
      <c r="L65" s="446"/>
    </row>
    <row r="66" spans="1:12" ht="30" customHeight="1">
      <c r="A66" s="256" t="s">
        <v>368</v>
      </c>
      <c r="B66" s="512" t="s">
        <v>191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</row>
    <row r="67" spans="1:12" ht="30" customHeight="1">
      <c r="A67" s="256" t="s">
        <v>367</v>
      </c>
      <c r="B67" s="512" t="s">
        <v>171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1:12" ht="30" customHeight="1">
      <c r="A68" s="226" t="s">
        <v>172</v>
      </c>
      <c r="B68" s="512" t="s">
        <v>191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1:12" ht="30" customHeight="1">
      <c r="A69" s="513" t="s">
        <v>369</v>
      </c>
      <c r="B69" s="514" t="s">
        <v>125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1:12" ht="30" customHeight="1">
      <c r="A70" s="182" t="s">
        <v>109</v>
      </c>
      <c r="B70" s="307" t="s">
        <v>381</v>
      </c>
      <c r="C70" s="300"/>
      <c r="D70" s="300"/>
      <c r="E70" s="300"/>
      <c r="F70" s="300"/>
      <c r="G70" s="300"/>
      <c r="H70" s="300"/>
      <c r="I70" s="300"/>
      <c r="J70" s="300"/>
      <c r="K70" s="300"/>
      <c r="L70" s="300"/>
    </row>
    <row r="71" spans="1:12" ht="12">
      <c r="A71" s="287" t="s">
        <v>185</v>
      </c>
      <c r="B71" s="304"/>
      <c r="C71" s="444"/>
      <c r="D71" s="445"/>
      <c r="E71" s="445"/>
      <c r="F71" s="445"/>
      <c r="G71" s="445"/>
      <c r="H71" s="445"/>
      <c r="I71" s="445"/>
      <c r="J71" s="445"/>
      <c r="K71" s="445"/>
      <c r="L71" s="446"/>
    </row>
    <row r="72" spans="1:12" ht="30" customHeight="1">
      <c r="A72" s="256" t="s">
        <v>174</v>
      </c>
      <c r="B72" s="303" t="s">
        <v>191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</row>
    <row r="73" spans="1:12" ht="30" customHeight="1">
      <c r="A73" s="256" t="s">
        <v>379</v>
      </c>
      <c r="B73" s="303" t="s">
        <v>125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</row>
    <row r="74" spans="1:12" ht="30" customHeight="1">
      <c r="A74" s="256" t="s">
        <v>177</v>
      </c>
      <c r="B74" s="303" t="s">
        <v>176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1:12" ht="30" customHeight="1">
      <c r="A75" s="182" t="s">
        <v>109</v>
      </c>
      <c r="B75" s="307" t="s">
        <v>380</v>
      </c>
      <c r="C75" s="300"/>
      <c r="D75" s="300"/>
      <c r="E75" s="300"/>
      <c r="F75" s="300"/>
      <c r="G75" s="300"/>
      <c r="H75" s="300"/>
      <c r="I75" s="300"/>
      <c r="J75" s="300"/>
      <c r="K75" s="300"/>
      <c r="L75" s="300"/>
    </row>
    <row r="76" spans="1:12" ht="12">
      <c r="A76" s="288" t="s">
        <v>186</v>
      </c>
      <c r="B76" s="308"/>
      <c r="C76" s="444"/>
      <c r="D76" s="445"/>
      <c r="E76" s="445"/>
      <c r="F76" s="445"/>
      <c r="G76" s="445"/>
      <c r="H76" s="445"/>
      <c r="I76" s="445"/>
      <c r="J76" s="445"/>
      <c r="K76" s="445"/>
      <c r="L76" s="446"/>
    </row>
    <row r="77" spans="1:12" ht="30" customHeight="1">
      <c r="A77" s="256" t="s">
        <v>178</v>
      </c>
      <c r="B77" s="309" t="s">
        <v>191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</row>
    <row r="78" spans="1:12" ht="30" customHeight="1">
      <c r="A78" s="256" t="s">
        <v>179</v>
      </c>
      <c r="B78" s="303" t="s">
        <v>176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1:12" ht="30" customHeight="1">
      <c r="A79" s="256" t="s">
        <v>180</v>
      </c>
      <c r="B79" s="303" t="s">
        <v>191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1:12" ht="30" customHeight="1">
      <c r="A80" s="256" t="s">
        <v>181</v>
      </c>
      <c r="B80" s="303" t="s">
        <v>125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1:12" ht="30" customHeight="1">
      <c r="A81" s="256" t="s">
        <v>182</v>
      </c>
      <c r="B81" s="303" t="s">
        <v>191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1:12" ht="30" customHeight="1">
      <c r="A82" s="256" t="s">
        <v>391</v>
      </c>
      <c r="B82" s="303" t="s">
        <v>296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1:12" ht="30" customHeight="1">
      <c r="A83" s="256" t="s">
        <v>184</v>
      </c>
      <c r="B83" s="303" t="s">
        <v>125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1:12" ht="30" customHeight="1">
      <c r="A84" s="182" t="s">
        <v>109</v>
      </c>
      <c r="B84" s="307" t="s">
        <v>374</v>
      </c>
      <c r="C84" s="300"/>
      <c r="D84" s="300"/>
      <c r="E84" s="300"/>
      <c r="F84" s="300"/>
      <c r="G84" s="300"/>
      <c r="H84" s="300"/>
      <c r="I84" s="300"/>
      <c r="J84" s="300"/>
      <c r="K84" s="300"/>
      <c r="L84" s="300"/>
    </row>
    <row r="85" spans="1:12" ht="13" thickBot="1">
      <c r="A85" s="183"/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3"/>
    </row>
    <row r="86" spans="1:12" ht="12">
      <c r="A86" s="138"/>
      <c r="B86" s="298" t="s">
        <v>61</v>
      </c>
      <c r="C86" s="484"/>
      <c r="D86" s="485"/>
      <c r="E86" s="485"/>
      <c r="F86" s="485"/>
      <c r="G86" s="485"/>
      <c r="H86" s="485"/>
      <c r="I86" s="485"/>
      <c r="J86" s="485"/>
      <c r="K86" s="485"/>
      <c r="L86" s="486"/>
    </row>
    <row r="87" spans="1:12" ht="12">
      <c r="A87" s="253" t="s">
        <v>198</v>
      </c>
      <c r="B87" s="304"/>
      <c r="C87" s="444"/>
      <c r="D87" s="445"/>
      <c r="E87" s="445"/>
      <c r="F87" s="445"/>
      <c r="G87" s="445"/>
      <c r="H87" s="445"/>
      <c r="I87" s="445"/>
      <c r="J87" s="445"/>
      <c r="K87" s="445"/>
      <c r="L87" s="446"/>
    </row>
    <row r="88" spans="1:12" ht="30" customHeight="1">
      <c r="A88" s="256" t="s">
        <v>370</v>
      </c>
      <c r="B88" s="303" t="s">
        <v>176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30" customHeight="1">
      <c r="A89" s="256" t="s">
        <v>188</v>
      </c>
      <c r="B89" s="303" t="s">
        <v>176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2" ht="30" customHeight="1">
      <c r="A90" s="256" t="s">
        <v>189</v>
      </c>
      <c r="B90" s="515" t="s">
        <v>176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1:12" ht="30" customHeight="1">
      <c r="A91" s="182" t="s">
        <v>109</v>
      </c>
      <c r="B91" s="307" t="s">
        <v>382</v>
      </c>
      <c r="C91" s="300"/>
      <c r="D91" s="300"/>
      <c r="E91" s="300"/>
      <c r="F91" s="300"/>
      <c r="G91" s="300"/>
      <c r="H91" s="300"/>
      <c r="I91" s="300"/>
      <c r="J91" s="300"/>
      <c r="K91" s="300"/>
      <c r="L91" s="300"/>
    </row>
    <row r="92" spans="1:12" ht="12">
      <c r="A92" s="253" t="s">
        <v>199</v>
      </c>
      <c r="B92" s="304"/>
      <c r="C92" s="444"/>
      <c r="D92" s="445"/>
      <c r="E92" s="445"/>
      <c r="F92" s="445"/>
      <c r="G92" s="445"/>
      <c r="H92" s="445"/>
      <c r="I92" s="445"/>
      <c r="J92" s="445"/>
      <c r="K92" s="445"/>
      <c r="L92" s="446"/>
    </row>
    <row r="93" spans="1:12" ht="30" customHeight="1">
      <c r="A93" s="132" t="s">
        <v>190</v>
      </c>
      <c r="B93" s="241" t="s">
        <v>191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</row>
    <row r="94" spans="1:12" ht="30" customHeight="1">
      <c r="A94" s="132" t="s">
        <v>192</v>
      </c>
      <c r="B94" s="241" t="s">
        <v>125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</row>
    <row r="95" spans="1:12" ht="24">
      <c r="A95" s="279" t="s">
        <v>193</v>
      </c>
      <c r="B95" s="327"/>
      <c r="C95" s="447"/>
      <c r="D95" s="448"/>
      <c r="E95" s="448"/>
      <c r="F95" s="448"/>
      <c r="G95" s="448"/>
      <c r="H95" s="448"/>
      <c r="I95" s="448"/>
      <c r="J95" s="448"/>
      <c r="K95" s="448"/>
      <c r="L95" s="449"/>
    </row>
    <row r="96" spans="1:12" ht="30" customHeight="1">
      <c r="A96" s="277" t="s">
        <v>194</v>
      </c>
      <c r="B96" s="516">
        <v>2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ht="30" customHeight="1">
      <c r="A97" s="259" t="s">
        <v>195</v>
      </c>
      <c r="B97" s="516">
        <v>2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</row>
    <row r="98" spans="1:12" ht="30" customHeight="1">
      <c r="A98" s="259" t="s">
        <v>196</v>
      </c>
      <c r="B98" s="516">
        <v>2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</row>
    <row r="99" spans="1:12" ht="30" customHeight="1">
      <c r="A99" s="259" t="s">
        <v>197</v>
      </c>
      <c r="B99" s="516">
        <v>2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ht="30" customHeight="1">
      <c r="A100" s="259" t="s">
        <v>201</v>
      </c>
      <c r="B100" s="516">
        <v>2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1:12" ht="30" customHeight="1">
      <c r="A101" s="182" t="s">
        <v>109</v>
      </c>
      <c r="B101" s="307" t="s">
        <v>393</v>
      </c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</row>
    <row r="102" spans="1:12" ht="12">
      <c r="A102" s="136" t="s">
        <v>200</v>
      </c>
      <c r="B102" s="242"/>
      <c r="C102" s="444"/>
      <c r="D102" s="445"/>
      <c r="E102" s="445"/>
      <c r="F102" s="445"/>
      <c r="G102" s="445"/>
      <c r="H102" s="445"/>
      <c r="I102" s="445"/>
      <c r="J102" s="445"/>
      <c r="K102" s="445"/>
      <c r="L102" s="446"/>
    </row>
    <row r="103" spans="1:12" ht="12">
      <c r="A103" s="279" t="s">
        <v>145</v>
      </c>
      <c r="B103" s="299"/>
      <c r="C103" s="447"/>
      <c r="D103" s="448"/>
      <c r="E103" s="448"/>
      <c r="F103" s="448"/>
      <c r="G103" s="448"/>
      <c r="H103" s="448"/>
      <c r="I103" s="448"/>
      <c r="J103" s="448"/>
      <c r="K103" s="448"/>
      <c r="L103" s="449"/>
    </row>
    <row r="104" spans="1:12" ht="30" customHeight="1">
      <c r="A104" s="259" t="s">
        <v>146</v>
      </c>
      <c r="B104" s="515">
        <v>2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1:12" ht="30" customHeight="1">
      <c r="A105" s="259" t="s">
        <v>147</v>
      </c>
      <c r="B105" s="515">
        <v>2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</row>
    <row r="106" spans="1:12" ht="30" customHeight="1">
      <c r="A106" s="259" t="s">
        <v>148</v>
      </c>
      <c r="B106" s="515">
        <v>3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</row>
    <row r="107" spans="1:12" ht="30" customHeight="1">
      <c r="A107" s="369" t="s">
        <v>425</v>
      </c>
      <c r="B107" s="366" t="s">
        <v>382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</row>
    <row r="108" spans="1:12" ht="30" customHeight="1">
      <c r="A108" s="132" t="s">
        <v>150</v>
      </c>
      <c r="B108" s="366">
        <v>2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</row>
    <row r="109" spans="1:12" ht="30" customHeight="1">
      <c r="A109" s="182" t="s">
        <v>109</v>
      </c>
      <c r="B109" s="397" t="s">
        <v>426</v>
      </c>
      <c r="C109" s="300"/>
      <c r="D109" s="300"/>
      <c r="E109" s="300"/>
      <c r="F109" s="300"/>
      <c r="G109" s="300"/>
      <c r="H109" s="300"/>
      <c r="I109" s="300"/>
      <c r="J109" s="300"/>
      <c r="K109" s="300"/>
      <c r="L109" s="300"/>
    </row>
    <row r="110" spans="1:12" ht="12">
      <c r="A110" s="136" t="s">
        <v>267</v>
      </c>
      <c r="B110" s="242"/>
      <c r="C110" s="444"/>
      <c r="D110" s="445"/>
      <c r="E110" s="445"/>
      <c r="F110" s="445"/>
      <c r="G110" s="445"/>
      <c r="H110" s="445"/>
      <c r="I110" s="445"/>
      <c r="J110" s="445"/>
      <c r="K110" s="445"/>
      <c r="L110" s="446"/>
    </row>
    <row r="111" spans="1:12" ht="12">
      <c r="A111" s="280" t="s">
        <v>203</v>
      </c>
      <c r="B111" s="299"/>
      <c r="C111" s="447"/>
      <c r="D111" s="448"/>
      <c r="E111" s="448"/>
      <c r="F111" s="448"/>
      <c r="G111" s="448"/>
      <c r="H111" s="448"/>
      <c r="I111" s="448"/>
      <c r="J111" s="448"/>
      <c r="K111" s="448"/>
      <c r="L111" s="449"/>
    </row>
    <row r="112" spans="1:12" ht="30" customHeight="1">
      <c r="A112" s="139" t="s">
        <v>204</v>
      </c>
      <c r="B112" s="372">
        <v>3</v>
      </c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</row>
    <row r="113" spans="1:12" ht="30" customHeight="1">
      <c r="A113" s="379" t="s">
        <v>431</v>
      </c>
      <c r="B113" s="372">
        <v>1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</row>
    <row r="114" spans="1:12" ht="30" customHeight="1">
      <c r="A114" s="139" t="s">
        <v>20</v>
      </c>
      <c r="B114" s="241">
        <v>1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1:12" ht="30" customHeight="1">
      <c r="A115" s="139" t="s">
        <v>208</v>
      </c>
      <c r="B115" s="241">
        <v>1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1:12" ht="30" customHeight="1">
      <c r="A116" s="277" t="s">
        <v>209</v>
      </c>
      <c r="B116" s="241">
        <v>1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1:12" ht="30" customHeight="1">
      <c r="A117" s="379" t="s">
        <v>430</v>
      </c>
      <c r="B117" s="372" t="s">
        <v>125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1:12" ht="30" customHeight="1">
      <c r="A118" s="139" t="s">
        <v>206</v>
      </c>
      <c r="B118" s="241">
        <v>1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1:12" ht="30" customHeight="1">
      <c r="A119" s="139" t="s">
        <v>207</v>
      </c>
      <c r="B119" s="241">
        <v>1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1:12" ht="30" customHeight="1">
      <c r="A120" s="533" t="s">
        <v>429</v>
      </c>
      <c r="B120" s="536" t="s">
        <v>125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1:12" ht="30" customHeight="1">
      <c r="A121" s="182" t="s">
        <v>109</v>
      </c>
      <c r="B121" s="311" t="s">
        <v>378</v>
      </c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</row>
    <row r="122" spans="1:12" ht="12">
      <c r="A122" s="450" t="s">
        <v>210</v>
      </c>
      <c r="B122" s="489"/>
      <c r="C122" s="444"/>
      <c r="D122" s="445"/>
      <c r="E122" s="445"/>
      <c r="F122" s="445"/>
      <c r="G122" s="445"/>
      <c r="H122" s="445"/>
      <c r="I122" s="445"/>
      <c r="J122" s="445"/>
      <c r="K122" s="445"/>
      <c r="L122" s="446"/>
    </row>
    <row r="123" spans="1:12" ht="30" customHeight="1">
      <c r="A123" s="517" t="s">
        <v>371</v>
      </c>
      <c r="B123" s="518">
        <v>8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1:12" ht="30" customHeight="1">
      <c r="A124" s="182" t="s">
        <v>109</v>
      </c>
      <c r="B124" s="311" t="s">
        <v>383</v>
      </c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</row>
    <row r="125" spans="1:12" ht="12">
      <c r="A125" s="136" t="s">
        <v>212</v>
      </c>
      <c r="B125" s="242"/>
      <c r="C125" s="444"/>
      <c r="D125" s="445"/>
      <c r="E125" s="445"/>
      <c r="F125" s="445"/>
      <c r="G125" s="445"/>
      <c r="H125" s="445"/>
      <c r="I125" s="445"/>
      <c r="J125" s="445"/>
      <c r="K125" s="445"/>
      <c r="L125" s="446"/>
    </row>
    <row r="126" spans="1:12" ht="30" customHeight="1">
      <c r="A126" s="132" t="s">
        <v>213</v>
      </c>
      <c r="B126" s="516">
        <v>2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1:12" ht="30" customHeight="1">
      <c r="A127" s="259" t="s">
        <v>372</v>
      </c>
      <c r="B127" s="516" t="s">
        <v>176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1:12" ht="30" customHeight="1">
      <c r="A128" s="132" t="s">
        <v>215</v>
      </c>
      <c r="B128" s="516" t="s">
        <v>176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1:12" ht="30" customHeight="1">
      <c r="A129" s="132" t="s">
        <v>217</v>
      </c>
      <c r="B129" s="516" t="s">
        <v>216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</row>
    <row r="130" spans="1:12" ht="30" customHeight="1">
      <c r="A130" s="182" t="s">
        <v>109</v>
      </c>
      <c r="B130" s="311" t="s">
        <v>373</v>
      </c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</row>
    <row r="131" spans="1:12" ht="12">
      <c r="A131" s="458" t="s">
        <v>218</v>
      </c>
      <c r="B131" s="490"/>
      <c r="C131" s="444"/>
      <c r="D131" s="445"/>
      <c r="E131" s="445"/>
      <c r="F131" s="445"/>
      <c r="G131" s="445"/>
      <c r="H131" s="445"/>
      <c r="I131" s="445"/>
      <c r="J131" s="445"/>
      <c r="K131" s="445"/>
      <c r="L131" s="446"/>
    </row>
    <row r="132" spans="1:12" ht="30" customHeight="1">
      <c r="A132" s="132" t="s">
        <v>219</v>
      </c>
      <c r="B132" s="241" t="s">
        <v>125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</row>
    <row r="133" spans="1:12" ht="30" customHeight="1">
      <c r="A133" s="182" t="s">
        <v>109</v>
      </c>
      <c r="B133" s="311" t="s">
        <v>124</v>
      </c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</row>
    <row r="134" spans="1:12" ht="12">
      <c r="A134" s="274" t="s">
        <v>220</v>
      </c>
      <c r="B134" s="313"/>
      <c r="C134" s="444"/>
      <c r="D134" s="445"/>
      <c r="E134" s="445"/>
      <c r="F134" s="445"/>
      <c r="G134" s="445"/>
      <c r="H134" s="445"/>
      <c r="I134" s="445"/>
      <c r="J134" s="445"/>
      <c r="K134" s="445"/>
      <c r="L134" s="446"/>
    </row>
    <row r="135" spans="1:12" ht="30" customHeight="1">
      <c r="A135" s="131" t="s">
        <v>221</v>
      </c>
      <c r="B135" s="312" t="s">
        <v>125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</row>
    <row r="136" spans="1:12" ht="12">
      <c r="A136" s="276" t="s">
        <v>222</v>
      </c>
      <c r="B136" s="314"/>
      <c r="C136" s="444"/>
      <c r="D136" s="445"/>
      <c r="E136" s="445"/>
      <c r="F136" s="445"/>
      <c r="G136" s="445"/>
      <c r="H136" s="445"/>
      <c r="I136" s="445"/>
      <c r="J136" s="445"/>
      <c r="K136" s="445"/>
      <c r="L136" s="446"/>
    </row>
    <row r="137" spans="1:12" ht="30" customHeight="1">
      <c r="A137" s="283" t="s">
        <v>223</v>
      </c>
      <c r="B137" s="312" t="s">
        <v>216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1:12" ht="30" customHeight="1">
      <c r="A138" s="182" t="s">
        <v>109</v>
      </c>
      <c r="B138" s="311" t="s">
        <v>384</v>
      </c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</row>
    <row r="139" spans="1:12" ht="30" customHeight="1">
      <c r="A139" s="491" t="s">
        <v>266</v>
      </c>
      <c r="B139" s="491"/>
      <c r="C139" s="325"/>
      <c r="D139" s="325"/>
      <c r="E139" s="325"/>
      <c r="F139" s="325"/>
      <c r="G139" s="325"/>
      <c r="H139" s="325"/>
      <c r="I139" s="325"/>
      <c r="J139" s="325"/>
      <c r="K139" s="325"/>
      <c r="L139" s="325"/>
    </row>
  </sheetData>
  <mergeCells count="44">
    <mergeCell ref="A1:A2"/>
    <mergeCell ref="B1:B2"/>
    <mergeCell ref="C1:C2"/>
    <mergeCell ref="D1:D2"/>
    <mergeCell ref="E1:E2"/>
    <mergeCell ref="C3:L3"/>
    <mergeCell ref="C4:L4"/>
    <mergeCell ref="C8:L8"/>
    <mergeCell ref="G1:G2"/>
    <mergeCell ref="H1:H2"/>
    <mergeCell ref="I1:I2"/>
    <mergeCell ref="J1:J2"/>
    <mergeCell ref="K1:K2"/>
    <mergeCell ref="L1:L2"/>
    <mergeCell ref="F1:F2"/>
    <mergeCell ref="A122:B122"/>
    <mergeCell ref="A131:B131"/>
    <mergeCell ref="A139:B139"/>
    <mergeCell ref="C18:L18"/>
    <mergeCell ref="C26:L26"/>
    <mergeCell ref="C37:L37"/>
    <mergeCell ref="C65:L65"/>
    <mergeCell ref="C87:L87"/>
    <mergeCell ref="C92:L92"/>
    <mergeCell ref="C102:L102"/>
    <mergeCell ref="C103:L103"/>
    <mergeCell ref="C71:L71"/>
    <mergeCell ref="C76:L76"/>
    <mergeCell ref="C45:L45"/>
    <mergeCell ref="C110:L110"/>
    <mergeCell ref="C122:L122"/>
    <mergeCell ref="C125:L125"/>
    <mergeCell ref="C131:L131"/>
    <mergeCell ref="C136:L136"/>
    <mergeCell ref="C111:L111"/>
    <mergeCell ref="C134:L134"/>
    <mergeCell ref="C95:L95"/>
    <mergeCell ref="C30:L30"/>
    <mergeCell ref="C10:L10"/>
    <mergeCell ref="B85:L85"/>
    <mergeCell ref="A63:L63"/>
    <mergeCell ref="C64:L64"/>
    <mergeCell ref="C86:L86"/>
    <mergeCell ref="A18:B18"/>
  </mergeCells>
  <phoneticPr fontId="34" type="noConversion"/>
  <pageMargins left="0.75" right="0.75" top="1" bottom="1" header="0.5" footer="0.5"/>
  <pageSetup paperSize="9" scale="72" fitToHeight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0"/>
  <sheetViews>
    <sheetView topLeftCell="A53" workbookViewId="0">
      <selection activeCell="F87" sqref="F87"/>
    </sheetView>
  </sheetViews>
  <sheetFormatPr baseColWidth="10" defaultColWidth="11.5" defaultRowHeight="33" customHeight="1" x14ac:dyDescent="0"/>
  <cols>
    <col min="1" max="1" width="59.83203125" style="321" customWidth="1"/>
    <col min="2" max="2" width="9.1640625" style="315" customWidth="1"/>
  </cols>
  <sheetData>
    <row r="1" spans="1:12" ht="33" customHeight="1">
      <c r="A1" s="494" t="s">
        <v>263</v>
      </c>
      <c r="B1" s="495" t="s">
        <v>61</v>
      </c>
      <c r="C1" s="492">
        <v>1</v>
      </c>
      <c r="D1" s="492">
        <v>2</v>
      </c>
      <c r="E1" s="492">
        <v>3</v>
      </c>
      <c r="F1" s="492">
        <v>4</v>
      </c>
      <c r="G1" s="492">
        <v>5</v>
      </c>
      <c r="H1" s="492">
        <v>6</v>
      </c>
      <c r="I1" s="492">
        <v>7</v>
      </c>
      <c r="J1" s="492">
        <v>8</v>
      </c>
      <c r="K1" s="492">
        <v>9</v>
      </c>
      <c r="L1" s="492">
        <v>10</v>
      </c>
    </row>
    <row r="2" spans="1:12" ht="90" customHeight="1">
      <c r="A2" s="494"/>
      <c r="B2" s="496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12">
      <c r="A3" s="316" t="s">
        <v>120</v>
      </c>
      <c r="B3" s="357"/>
      <c r="C3" s="444"/>
      <c r="D3" s="445"/>
      <c r="E3" s="445"/>
      <c r="F3" s="445"/>
      <c r="G3" s="445"/>
      <c r="H3" s="445"/>
      <c r="I3" s="445"/>
      <c r="J3" s="445"/>
      <c r="K3" s="445"/>
      <c r="L3" s="446"/>
    </row>
    <row r="4" spans="1:12" ht="33" customHeight="1">
      <c r="A4" s="251" t="s">
        <v>121</v>
      </c>
      <c r="B4" s="515" t="s">
        <v>348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33" customHeight="1">
      <c r="A5" s="251" t="s">
        <v>123</v>
      </c>
      <c r="B5" s="303">
        <v>2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32" customHeight="1">
      <c r="A6" s="182" t="s">
        <v>109</v>
      </c>
      <c r="B6" s="296" t="s">
        <v>408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</row>
    <row r="7" spans="1:12" ht="12">
      <c r="A7" s="382" t="s">
        <v>422</v>
      </c>
      <c r="B7" s="520"/>
      <c r="C7" s="444"/>
      <c r="D7" s="445"/>
      <c r="E7" s="445"/>
      <c r="F7" s="445"/>
      <c r="G7" s="445"/>
      <c r="H7" s="445"/>
      <c r="I7" s="445"/>
      <c r="J7" s="445"/>
      <c r="K7" s="445"/>
      <c r="L7" s="446"/>
    </row>
    <row r="8" spans="1:12" ht="33" customHeight="1">
      <c r="A8" s="367" t="s">
        <v>347</v>
      </c>
      <c r="B8" s="366">
        <v>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16" customHeight="1">
      <c r="A9" s="375" t="s">
        <v>423</v>
      </c>
      <c r="B9" s="521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1:12" ht="33" customHeight="1">
      <c r="A10" s="522" t="s">
        <v>126</v>
      </c>
      <c r="B10" s="366" t="s">
        <v>191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ht="33" customHeight="1">
      <c r="A11" s="522" t="s">
        <v>127</v>
      </c>
      <c r="B11" s="366" t="s">
        <v>191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33" customHeight="1">
      <c r="A12" s="522" t="s">
        <v>128</v>
      </c>
      <c r="B12" s="366" t="s">
        <v>191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ht="33" customHeight="1">
      <c r="A13" s="522" t="s">
        <v>129</v>
      </c>
      <c r="B13" s="366" t="s">
        <v>191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</row>
    <row r="14" spans="1:12" ht="33" customHeight="1">
      <c r="A14" s="522" t="s">
        <v>130</v>
      </c>
      <c r="B14" s="366" t="s">
        <v>191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</row>
    <row r="15" spans="1:12" ht="33" customHeight="1">
      <c r="A15" s="522" t="s">
        <v>131</v>
      </c>
      <c r="B15" s="366" t="s">
        <v>191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32" customHeight="1">
      <c r="A16" s="380" t="s">
        <v>109</v>
      </c>
      <c r="B16" s="397" t="s">
        <v>424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</row>
    <row r="17" spans="1:12" ht="12">
      <c r="A17" s="253" t="s">
        <v>232</v>
      </c>
      <c r="B17" s="304"/>
      <c r="C17" s="444"/>
      <c r="D17" s="445"/>
      <c r="E17" s="445"/>
      <c r="F17" s="445"/>
      <c r="G17" s="445"/>
      <c r="H17" s="445"/>
      <c r="I17" s="445"/>
      <c r="J17" s="445"/>
      <c r="K17" s="445"/>
      <c r="L17" s="446"/>
    </row>
    <row r="18" spans="1:12" ht="33" customHeight="1">
      <c r="A18" s="256" t="s">
        <v>133</v>
      </c>
      <c r="B18" s="303">
        <v>2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ht="33" customHeight="1">
      <c r="A19" s="256" t="s">
        <v>134</v>
      </c>
      <c r="B19" s="303">
        <v>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2" ht="33" customHeight="1">
      <c r="A20" s="256" t="s">
        <v>135</v>
      </c>
      <c r="B20" s="303">
        <v>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pans="1:12" ht="33" customHeight="1">
      <c r="A21" s="260" t="s">
        <v>136</v>
      </c>
      <c r="B21" s="368"/>
      <c r="C21" s="447"/>
      <c r="D21" s="448"/>
      <c r="E21" s="448"/>
      <c r="F21" s="448"/>
      <c r="G21" s="448"/>
      <c r="H21" s="448"/>
      <c r="I21" s="448"/>
      <c r="J21" s="448"/>
      <c r="K21" s="448"/>
      <c r="L21" s="449"/>
    </row>
    <row r="22" spans="1:12" ht="33" customHeight="1">
      <c r="A22" s="256" t="s">
        <v>227</v>
      </c>
      <c r="B22" s="303">
        <v>2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</row>
    <row r="23" spans="1:12" ht="33" customHeight="1">
      <c r="A23" s="256" t="s">
        <v>228</v>
      </c>
      <c r="B23" s="303">
        <v>2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33" customHeight="1">
      <c r="A24" t="s">
        <v>229</v>
      </c>
      <c r="B24" s="303">
        <v>2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2" ht="33" customHeight="1">
      <c r="B25" s="373"/>
      <c r="C25" s="131"/>
      <c r="D25" s="131"/>
      <c r="E25" s="131"/>
      <c r="F25" s="131"/>
      <c r="G25" s="131"/>
      <c r="H25" s="131"/>
      <c r="I25" s="131"/>
      <c r="J25" s="131"/>
      <c r="K25" s="131"/>
      <c r="L25" s="131"/>
    </row>
    <row r="26" spans="1:12" ht="32" customHeight="1">
      <c r="A26" s="182" t="s">
        <v>109</v>
      </c>
      <c r="B26" s="297" t="s">
        <v>377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</row>
    <row r="27" spans="1:12" ht="12">
      <c r="A27" s="253" t="s">
        <v>230</v>
      </c>
      <c r="B27" s="304"/>
      <c r="C27" s="444"/>
      <c r="D27" s="445"/>
      <c r="E27" s="445"/>
      <c r="F27" s="445"/>
      <c r="G27" s="445"/>
      <c r="H27" s="445"/>
      <c r="I27" s="445"/>
      <c r="J27" s="445"/>
      <c r="K27" s="445"/>
      <c r="L27" s="446"/>
    </row>
    <row r="28" spans="1:12" ht="12">
      <c r="A28" s="263" t="s">
        <v>145</v>
      </c>
      <c r="B28" s="306"/>
      <c r="C28" s="447"/>
      <c r="D28" s="448"/>
      <c r="E28" s="448"/>
      <c r="F28" s="448"/>
      <c r="G28" s="448"/>
      <c r="H28" s="448"/>
      <c r="I28" s="448"/>
      <c r="J28" s="448"/>
      <c r="K28" s="448"/>
      <c r="L28" s="449"/>
    </row>
    <row r="29" spans="1:12" ht="33" customHeight="1">
      <c r="A29" s="265" t="s">
        <v>146</v>
      </c>
      <c r="B29" s="303">
        <v>2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33" customHeight="1">
      <c r="A30" s="265" t="s">
        <v>147</v>
      </c>
      <c r="B30" s="303">
        <v>2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12" ht="33" customHeight="1">
      <c r="A31" s="265" t="s">
        <v>148</v>
      </c>
      <c r="B31" s="303">
        <v>3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2" ht="33" customHeight="1">
      <c r="A32" s="369" t="s">
        <v>425</v>
      </c>
      <c r="B32" s="366" t="s">
        <v>382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ht="33" customHeight="1">
      <c r="A33" s="256" t="s">
        <v>150</v>
      </c>
      <c r="B33" s="366">
        <v>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ht="32" customHeight="1">
      <c r="A34" s="182" t="s">
        <v>109</v>
      </c>
      <c r="B34" s="397" t="s">
        <v>426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</row>
    <row r="35" spans="1:12" ht="12">
      <c r="A35" s="253" t="s">
        <v>385</v>
      </c>
      <c r="B35" s="304"/>
      <c r="C35" s="444"/>
      <c r="D35" s="445"/>
      <c r="E35" s="445"/>
      <c r="F35" s="445"/>
      <c r="G35" s="445"/>
      <c r="H35" s="445"/>
      <c r="I35" s="445"/>
      <c r="J35" s="445"/>
      <c r="K35" s="445"/>
      <c r="L35" s="446"/>
    </row>
    <row r="36" spans="1:12" ht="33" customHeight="1">
      <c r="A36" s="519" t="s">
        <v>350</v>
      </c>
      <c r="B36" s="515">
        <v>2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33" customHeight="1">
      <c r="A37" s="519" t="s">
        <v>349</v>
      </c>
      <c r="B37" s="515">
        <v>2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</row>
    <row r="38" spans="1:12" ht="24">
      <c r="A38" s="260" t="s">
        <v>351</v>
      </c>
      <c r="B38" s="306"/>
      <c r="C38" s="447"/>
      <c r="D38" s="448"/>
      <c r="E38" s="448"/>
      <c r="F38" s="448"/>
      <c r="G38" s="448"/>
      <c r="H38" s="448"/>
      <c r="I38" s="448"/>
      <c r="J38" s="448"/>
      <c r="K38" s="448"/>
      <c r="L38" s="449"/>
    </row>
    <row r="39" spans="1:12" ht="33" customHeight="1">
      <c r="A39" s="256" t="s">
        <v>365</v>
      </c>
      <c r="B39" s="515">
        <v>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</row>
    <row r="40" spans="1:12" ht="33" customHeight="1">
      <c r="A40" s="265" t="s">
        <v>352</v>
      </c>
      <c r="B40" s="515">
        <v>2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33" customHeight="1">
      <c r="A41" s="265" t="s">
        <v>353</v>
      </c>
      <c r="B41" s="515">
        <v>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1:12" ht="33" customHeight="1">
      <c r="A42" s="265" t="s">
        <v>354</v>
      </c>
      <c r="B42" s="515">
        <v>2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1:12" ht="33" customHeight="1">
      <c r="A43" s="265" t="s">
        <v>355</v>
      </c>
      <c r="B43" s="515">
        <v>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</row>
    <row r="44" spans="1:12" ht="33" customHeight="1">
      <c r="A44" s="265" t="s">
        <v>356</v>
      </c>
      <c r="B44" s="515">
        <v>2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  <row r="45" spans="1:12" ht="33" customHeight="1">
      <c r="A45" s="265" t="s">
        <v>357</v>
      </c>
      <c r="B45" s="515">
        <v>2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</row>
    <row r="46" spans="1:12" ht="33" customHeight="1">
      <c r="A46" s="265" t="s">
        <v>358</v>
      </c>
      <c r="B46" s="515">
        <v>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</row>
    <row r="47" spans="1:12" ht="33" customHeight="1">
      <c r="A47" s="265" t="s">
        <v>359</v>
      </c>
      <c r="B47" s="515">
        <v>2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</row>
    <row r="48" spans="1:12" ht="33" customHeight="1">
      <c r="A48" s="265" t="s">
        <v>360</v>
      </c>
      <c r="B48" s="515">
        <v>2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2" ht="33" customHeight="1">
      <c r="A49" s="265" t="s">
        <v>361</v>
      </c>
      <c r="B49" s="515">
        <v>2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1:12" ht="33" customHeight="1">
      <c r="A50" s="524" t="s">
        <v>362</v>
      </c>
      <c r="B50" s="515">
        <v>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ht="33" customHeight="1">
      <c r="A51" s="525" t="s">
        <v>364</v>
      </c>
      <c r="B51" s="523" t="s">
        <v>348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ht="32" customHeight="1">
      <c r="A52" s="182" t="s">
        <v>109</v>
      </c>
      <c r="B52" s="297" t="s">
        <v>366</v>
      </c>
      <c r="C52" s="301"/>
      <c r="D52" s="301"/>
      <c r="E52" s="301"/>
      <c r="F52" s="301"/>
      <c r="G52" s="301"/>
      <c r="H52" s="301"/>
      <c r="I52" s="301"/>
      <c r="J52" s="301"/>
      <c r="K52" s="301"/>
      <c r="L52" s="301"/>
    </row>
    <row r="53" spans="1:12" ht="13" thickBot="1">
      <c r="A53" s="183"/>
      <c r="B53" s="190"/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1:12" ht="12">
      <c r="A54" s="138"/>
      <c r="B54" s="224" t="s">
        <v>61</v>
      </c>
      <c r="C54" s="484"/>
      <c r="D54" s="485"/>
      <c r="E54" s="485"/>
      <c r="F54" s="485"/>
      <c r="G54" s="485"/>
      <c r="H54" s="485"/>
      <c r="I54" s="485"/>
      <c r="J54" s="485"/>
      <c r="K54" s="485"/>
      <c r="L54" s="486"/>
    </row>
    <row r="55" spans="1:12" ht="12">
      <c r="A55" s="318" t="s">
        <v>241</v>
      </c>
      <c r="B55" s="304"/>
      <c r="C55" s="444"/>
      <c r="D55" s="445"/>
      <c r="E55" s="445"/>
      <c r="F55" s="445"/>
      <c r="G55" s="445"/>
      <c r="H55" s="445"/>
      <c r="I55" s="445"/>
      <c r="J55" s="445"/>
      <c r="K55" s="445"/>
      <c r="L55" s="446"/>
    </row>
    <row r="56" spans="1:12" ht="33" customHeight="1">
      <c r="A56" s="526" t="s">
        <v>386</v>
      </c>
      <c r="B56" s="515" t="s">
        <v>176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1:12" ht="33" customHeight="1">
      <c r="A57" s="320" t="s">
        <v>240</v>
      </c>
      <c r="B57" s="303">
        <v>1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</row>
    <row r="58" spans="1:12" ht="32" customHeight="1">
      <c r="A58" s="182" t="s">
        <v>109</v>
      </c>
      <c r="B58" s="307">
        <v>3</v>
      </c>
      <c r="C58" s="301"/>
      <c r="D58" s="301"/>
      <c r="E58" s="301"/>
      <c r="F58" s="301"/>
      <c r="G58" s="301"/>
      <c r="H58" s="301"/>
      <c r="I58" s="301"/>
      <c r="J58" s="301"/>
      <c r="K58" s="301"/>
      <c r="L58" s="301"/>
    </row>
    <row r="59" spans="1:12" ht="24">
      <c r="A59" s="253" t="s">
        <v>388</v>
      </c>
      <c r="B59" s="304"/>
      <c r="C59" s="444"/>
      <c r="D59" s="445"/>
      <c r="E59" s="445"/>
      <c r="F59" s="445"/>
      <c r="G59" s="445"/>
      <c r="H59" s="445"/>
      <c r="I59" s="445"/>
      <c r="J59" s="445"/>
      <c r="K59" s="445"/>
      <c r="L59" s="446"/>
    </row>
    <row r="60" spans="1:12" ht="30" customHeight="1">
      <c r="A60" s="367" t="s">
        <v>140</v>
      </c>
      <c r="B60" s="303" t="s">
        <v>191</v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</row>
    <row r="61" spans="1:12" ht="33" customHeight="1">
      <c r="A61" s="256" t="s">
        <v>427</v>
      </c>
      <c r="B61" s="303" t="s">
        <v>191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1:12" ht="33" customHeight="1">
      <c r="A62" s="256" t="s">
        <v>142</v>
      </c>
      <c r="B62" s="303" t="s">
        <v>191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</row>
    <row r="63" spans="1:12" ht="33" customHeight="1">
      <c r="A63" s="256" t="s">
        <v>143</v>
      </c>
      <c r="B63" s="303" t="s">
        <v>191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1:12" ht="33" customHeight="1">
      <c r="A64" s="256" t="s">
        <v>144</v>
      </c>
      <c r="B64" s="303" t="s">
        <v>191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1:12" ht="42" customHeight="1">
      <c r="A65" s="509" t="s">
        <v>363</v>
      </c>
      <c r="B65" s="373" t="s">
        <v>348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</row>
    <row r="66" spans="1:12" ht="33" customHeight="1">
      <c r="A66" s="182" t="s">
        <v>109</v>
      </c>
      <c r="B66" s="296" t="s">
        <v>374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</row>
    <row r="67" spans="1:12" ht="19" customHeight="1">
      <c r="A67" s="537" t="s">
        <v>404</v>
      </c>
      <c r="B67" s="304"/>
      <c r="C67" s="444"/>
      <c r="D67" s="445"/>
      <c r="E67" s="445"/>
      <c r="F67" s="445"/>
      <c r="G67" s="445"/>
      <c r="H67" s="445"/>
      <c r="I67" s="445"/>
      <c r="J67" s="445"/>
      <c r="K67" s="445"/>
      <c r="L67" s="446"/>
    </row>
    <row r="68" spans="1:12" ht="33" customHeight="1">
      <c r="A68" s="320" t="s">
        <v>389</v>
      </c>
      <c r="B68" s="303" t="s">
        <v>176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1:12" ht="33" customHeight="1">
      <c r="A69" s="320" t="s">
        <v>249</v>
      </c>
      <c r="B69" s="303" t="s">
        <v>125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1:12" ht="33" customHeight="1">
      <c r="A70" s="320" t="s">
        <v>250</v>
      </c>
      <c r="B70" s="303" t="s">
        <v>191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</row>
    <row r="71" spans="1:12" ht="33" customHeight="1">
      <c r="A71" s="320" t="s">
        <v>396</v>
      </c>
      <c r="B71" s="303">
        <v>1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</row>
    <row r="72" spans="1:12" ht="33" customHeight="1">
      <c r="A72" s="320" t="s">
        <v>252</v>
      </c>
      <c r="B72" s="303" t="s">
        <v>125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</row>
    <row r="73" spans="1:12" ht="33" customHeight="1">
      <c r="A73" s="320" t="s">
        <v>400</v>
      </c>
      <c r="B73" s="303" t="s">
        <v>390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</row>
    <row r="74" spans="1:12" ht="33" customHeight="1">
      <c r="A74" s="320" t="s">
        <v>398</v>
      </c>
      <c r="B74" s="303" t="s">
        <v>125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</row>
    <row r="75" spans="1:12" ht="33" customHeight="1">
      <c r="A75" s="320" t="s">
        <v>254</v>
      </c>
      <c r="B75" s="303" t="s">
        <v>296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</row>
    <row r="76" spans="1:12" ht="33" customHeight="1">
      <c r="A76" s="256" t="s">
        <v>391</v>
      </c>
      <c r="B76" s="303" t="s">
        <v>296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</row>
    <row r="77" spans="1:12" ht="32" customHeight="1">
      <c r="A77" s="182" t="s">
        <v>109</v>
      </c>
      <c r="B77" s="307" t="s">
        <v>399</v>
      </c>
      <c r="C77" s="301"/>
      <c r="D77" s="301"/>
      <c r="E77" s="301"/>
      <c r="F77" s="301"/>
      <c r="G77" s="301"/>
      <c r="H77" s="301"/>
      <c r="I77" s="301"/>
      <c r="J77" s="301"/>
      <c r="K77" s="301"/>
      <c r="L77" s="301"/>
    </row>
    <row r="78" spans="1:12" ht="12">
      <c r="A78" s="537" t="s">
        <v>405</v>
      </c>
      <c r="B78" s="304"/>
      <c r="C78" s="444"/>
      <c r="D78" s="445"/>
      <c r="E78" s="445"/>
      <c r="F78" s="445"/>
      <c r="G78" s="445"/>
      <c r="H78" s="445"/>
      <c r="I78" s="445"/>
      <c r="J78" s="445"/>
      <c r="K78" s="445"/>
      <c r="L78" s="446"/>
    </row>
    <row r="79" spans="1:12" ht="33" customHeight="1">
      <c r="A79" s="320" t="s">
        <v>258</v>
      </c>
      <c r="B79" s="303" t="s">
        <v>125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1:12" ht="33" customHeight="1">
      <c r="A80" s="374" t="s">
        <v>434</v>
      </c>
      <c r="B80" s="303" t="s">
        <v>191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1:12" ht="41" customHeight="1">
      <c r="A81" s="320" t="s">
        <v>428</v>
      </c>
      <c r="B81" s="366" t="s">
        <v>296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1:12" ht="33" customHeight="1">
      <c r="A82" s="320" t="s">
        <v>260</v>
      </c>
      <c r="B82" s="303" t="s">
        <v>125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1:12" ht="12">
      <c r="A83" s="182" t="s">
        <v>109</v>
      </c>
      <c r="B83" s="378" t="s">
        <v>401</v>
      </c>
      <c r="C83" s="301"/>
      <c r="D83" s="301"/>
      <c r="E83" s="301"/>
      <c r="F83" s="301"/>
      <c r="G83" s="301"/>
      <c r="H83" s="301"/>
      <c r="I83" s="301"/>
      <c r="J83" s="301"/>
      <c r="K83" s="301"/>
      <c r="L83" s="301"/>
    </row>
    <row r="84" spans="1:12" ht="12">
      <c r="A84" s="375" t="s">
        <v>406</v>
      </c>
      <c r="B84" s="304"/>
      <c r="C84" s="444"/>
      <c r="D84" s="445"/>
      <c r="E84" s="445"/>
      <c r="F84" s="445"/>
      <c r="G84" s="445"/>
      <c r="H84" s="445"/>
      <c r="I84" s="445"/>
      <c r="J84" s="445"/>
      <c r="K84" s="445"/>
      <c r="L84" s="446"/>
    </row>
    <row r="85" spans="1:12" ht="12">
      <c r="A85" s="263" t="s">
        <v>145</v>
      </c>
      <c r="B85" s="306"/>
      <c r="C85" s="447"/>
      <c r="D85" s="448"/>
      <c r="E85" s="448"/>
      <c r="F85" s="448"/>
      <c r="G85" s="448"/>
      <c r="H85" s="448"/>
      <c r="I85" s="448"/>
      <c r="J85" s="448"/>
      <c r="K85" s="448"/>
      <c r="L85" s="449"/>
    </row>
    <row r="86" spans="1:12" ht="33" customHeight="1">
      <c r="A86" s="510" t="s">
        <v>146</v>
      </c>
      <c r="B86" s="303">
        <v>2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1:12" ht="33" customHeight="1">
      <c r="A87" s="510" t="s">
        <v>147</v>
      </c>
      <c r="B87" s="303">
        <v>2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1:12" ht="33" customHeight="1">
      <c r="A88" s="510" t="s">
        <v>148</v>
      </c>
      <c r="B88" s="303">
        <v>3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33" customHeight="1">
      <c r="A89" s="369" t="s">
        <v>435</v>
      </c>
      <c r="B89" s="366" t="s">
        <v>382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2" ht="33" customHeight="1">
      <c r="A90" s="256" t="s">
        <v>150</v>
      </c>
      <c r="B90" s="366">
        <v>2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1:12" ht="32" customHeight="1">
      <c r="A91" s="182" t="s">
        <v>109</v>
      </c>
      <c r="B91" s="397" t="s">
        <v>426</v>
      </c>
      <c r="C91" s="301"/>
      <c r="D91" s="301"/>
      <c r="E91" s="301"/>
      <c r="F91" s="301"/>
      <c r="G91" s="301"/>
      <c r="H91" s="301"/>
      <c r="I91" s="301"/>
      <c r="J91" s="301"/>
      <c r="K91" s="301"/>
      <c r="L91" s="301"/>
    </row>
    <row r="92" spans="1:12" ht="32" customHeight="1">
      <c r="A92" s="527" t="s">
        <v>407</v>
      </c>
      <c r="B92" s="528"/>
      <c r="C92" s="529"/>
      <c r="D92" s="530"/>
      <c r="E92" s="530"/>
      <c r="F92" s="530"/>
      <c r="G92" s="530"/>
      <c r="H92" s="530"/>
      <c r="I92" s="530"/>
      <c r="J92" s="530"/>
      <c r="K92" s="530"/>
      <c r="L92" s="531"/>
    </row>
    <row r="93" spans="1:12" ht="32" customHeight="1">
      <c r="A93" s="319" t="s">
        <v>247</v>
      </c>
      <c r="B93" s="455"/>
      <c r="C93" s="456"/>
      <c r="D93" s="456"/>
      <c r="E93" s="456"/>
      <c r="F93" s="456"/>
      <c r="G93" s="456"/>
      <c r="H93" s="456"/>
      <c r="I93" s="456"/>
      <c r="J93" s="456"/>
      <c r="K93" s="456"/>
      <c r="L93" s="457"/>
    </row>
    <row r="94" spans="1:12" ht="32" customHeight="1">
      <c r="A94" s="320" t="s">
        <v>403</v>
      </c>
      <c r="B94" s="303">
        <v>1</v>
      </c>
      <c r="C94" s="513"/>
      <c r="D94" s="513"/>
      <c r="E94" s="513"/>
      <c r="F94" s="513"/>
      <c r="G94" s="513"/>
      <c r="H94" s="513"/>
      <c r="I94" s="513"/>
      <c r="J94" s="513"/>
      <c r="K94" s="513"/>
      <c r="L94" s="513"/>
    </row>
    <row r="95" spans="1:12" ht="32" customHeight="1">
      <c r="A95" s="320" t="s">
        <v>195</v>
      </c>
      <c r="B95" s="303">
        <v>1</v>
      </c>
      <c r="C95" s="513"/>
      <c r="D95" s="513"/>
      <c r="E95" s="513"/>
      <c r="F95" s="513"/>
      <c r="G95" s="513"/>
      <c r="H95" s="513"/>
      <c r="I95" s="513"/>
      <c r="J95" s="513"/>
      <c r="K95" s="513"/>
      <c r="L95" s="513"/>
    </row>
    <row r="96" spans="1:12" ht="32" customHeight="1">
      <c r="A96" s="320" t="s">
        <v>196</v>
      </c>
      <c r="B96" s="303">
        <v>1</v>
      </c>
      <c r="C96" s="513"/>
      <c r="D96" s="513"/>
      <c r="E96" s="513"/>
      <c r="F96" s="513"/>
      <c r="G96" s="513"/>
      <c r="H96" s="513"/>
      <c r="I96" s="513"/>
      <c r="J96" s="513"/>
      <c r="K96" s="513"/>
      <c r="L96" s="513"/>
    </row>
    <row r="97" spans="1:12" ht="32" customHeight="1">
      <c r="A97" s="320" t="s">
        <v>245</v>
      </c>
      <c r="B97" s="303">
        <v>1</v>
      </c>
      <c r="C97" s="513"/>
      <c r="D97" s="513"/>
      <c r="E97" s="513"/>
      <c r="F97" s="513"/>
      <c r="G97" s="513"/>
      <c r="H97" s="513"/>
      <c r="I97" s="513"/>
      <c r="J97" s="513"/>
      <c r="K97" s="513"/>
      <c r="L97" s="513"/>
    </row>
    <row r="98" spans="1:12" ht="32" customHeight="1">
      <c r="A98" s="320" t="s">
        <v>201</v>
      </c>
      <c r="B98" s="303">
        <v>1</v>
      </c>
      <c r="C98" s="513"/>
      <c r="D98" s="513"/>
      <c r="E98" s="513"/>
      <c r="F98" s="513"/>
      <c r="G98" s="513"/>
      <c r="H98" s="513"/>
      <c r="I98" s="513"/>
      <c r="J98" s="513"/>
      <c r="K98" s="513"/>
      <c r="L98" s="513"/>
    </row>
    <row r="99" spans="1:12" ht="32" customHeight="1">
      <c r="A99" s="182" t="s">
        <v>109</v>
      </c>
      <c r="B99" s="307">
        <v>5</v>
      </c>
      <c r="C99" s="381"/>
      <c r="D99" s="381"/>
      <c r="E99" s="381"/>
      <c r="F99" s="381"/>
      <c r="G99" s="381"/>
      <c r="H99" s="381"/>
      <c r="I99" s="381"/>
      <c r="J99" s="381"/>
      <c r="K99" s="381"/>
      <c r="L99" s="381"/>
    </row>
    <row r="100" spans="1:12" ht="12">
      <c r="A100" s="136" t="s">
        <v>202</v>
      </c>
      <c r="B100" s="310"/>
      <c r="C100" s="444"/>
      <c r="D100" s="445"/>
      <c r="E100" s="445"/>
      <c r="F100" s="445"/>
      <c r="G100" s="445"/>
      <c r="H100" s="445"/>
      <c r="I100" s="445"/>
      <c r="J100" s="445"/>
      <c r="K100" s="445"/>
      <c r="L100" s="446"/>
    </row>
    <row r="101" spans="1:12" ht="12">
      <c r="A101" s="280" t="s">
        <v>203</v>
      </c>
      <c r="B101" s="299"/>
      <c r="C101" s="447"/>
      <c r="D101" s="448"/>
      <c r="E101" s="448"/>
      <c r="F101" s="448"/>
      <c r="G101" s="448"/>
      <c r="H101" s="448"/>
      <c r="I101" s="448"/>
      <c r="J101" s="448"/>
      <c r="K101" s="448"/>
      <c r="L101" s="449"/>
    </row>
    <row r="102" spans="1:12" ht="33" customHeight="1">
      <c r="A102" s="532" t="s">
        <v>402</v>
      </c>
      <c r="B102" s="508" t="s">
        <v>125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</row>
    <row r="103" spans="1:12" ht="33" customHeight="1">
      <c r="A103" s="532" t="s">
        <v>394</v>
      </c>
      <c r="B103" s="508" t="s">
        <v>124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</row>
    <row r="104" spans="1:12" ht="33" customHeight="1">
      <c r="A104" s="379" t="s">
        <v>432</v>
      </c>
      <c r="B104" s="372">
        <v>1</v>
      </c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</row>
    <row r="105" spans="1:12" ht="33" customHeight="1">
      <c r="A105" s="532" t="s">
        <v>395</v>
      </c>
      <c r="B105" s="508" t="s">
        <v>216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</row>
    <row r="106" spans="1:12" ht="33" customHeight="1">
      <c r="A106" s="532" t="s">
        <v>397</v>
      </c>
      <c r="B106" s="508" t="s">
        <v>125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</row>
    <row r="107" spans="1:12" ht="33" customHeight="1">
      <c r="A107" s="532" t="s">
        <v>209</v>
      </c>
      <c r="B107" s="508">
        <v>1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</row>
    <row r="108" spans="1:12" ht="33" customHeight="1">
      <c r="A108" s="139" t="s">
        <v>205</v>
      </c>
      <c r="B108" s="241">
        <v>1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</row>
    <row r="109" spans="1:12" ht="33" customHeight="1">
      <c r="A109" s="139" t="s">
        <v>206</v>
      </c>
      <c r="B109" s="241">
        <v>1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</row>
    <row r="110" spans="1:12" ht="33" customHeight="1">
      <c r="A110" s="139" t="s">
        <v>207</v>
      </c>
      <c r="B110" s="241">
        <v>1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</row>
    <row r="111" spans="1:12" ht="33" customHeight="1">
      <c r="A111" s="533" t="s">
        <v>429</v>
      </c>
      <c r="B111" s="534" t="s">
        <v>125</v>
      </c>
      <c r="C111" s="371"/>
      <c r="D111" s="131"/>
      <c r="E111" s="131"/>
      <c r="F111" s="131"/>
      <c r="G111" s="131"/>
      <c r="H111" s="131"/>
      <c r="I111" s="131"/>
      <c r="J111" s="131"/>
      <c r="K111" s="131"/>
      <c r="L111" s="131"/>
    </row>
    <row r="112" spans="1:12" ht="32" customHeight="1">
      <c r="A112" s="182" t="s">
        <v>109</v>
      </c>
      <c r="B112" s="535" t="s">
        <v>433</v>
      </c>
      <c r="C112" s="301"/>
      <c r="D112" s="301"/>
      <c r="E112" s="301"/>
      <c r="F112" s="301"/>
      <c r="G112" s="301"/>
      <c r="H112" s="301"/>
      <c r="I112" s="301"/>
      <c r="J112" s="301"/>
      <c r="K112" s="301"/>
      <c r="L112" s="301"/>
    </row>
    <row r="113" spans="1:12" ht="12">
      <c r="A113" s="450" t="s">
        <v>210</v>
      </c>
      <c r="B113" s="489"/>
      <c r="C113" s="444"/>
      <c r="D113" s="445"/>
      <c r="E113" s="445"/>
      <c r="F113" s="445"/>
      <c r="G113" s="445"/>
      <c r="H113" s="445"/>
      <c r="I113" s="445"/>
      <c r="J113" s="445"/>
      <c r="K113" s="445"/>
      <c r="L113" s="446"/>
    </row>
    <row r="114" spans="1:12" ht="33" customHeight="1">
      <c r="A114" s="265" t="s">
        <v>371</v>
      </c>
      <c r="B114" s="370">
        <v>8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</row>
    <row r="115" spans="1:12" ht="32" customHeight="1">
      <c r="A115" s="182" t="s">
        <v>109</v>
      </c>
      <c r="B115" s="535" t="s">
        <v>383</v>
      </c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</row>
    <row r="116" spans="1:12" ht="12">
      <c r="A116" s="136" t="s">
        <v>212</v>
      </c>
      <c r="B116" s="242"/>
      <c r="C116" s="444"/>
      <c r="D116" s="445"/>
      <c r="E116" s="445"/>
      <c r="F116" s="445"/>
      <c r="G116" s="445"/>
      <c r="H116" s="445"/>
      <c r="I116" s="445"/>
      <c r="J116" s="445"/>
      <c r="K116" s="445"/>
      <c r="L116" s="446"/>
    </row>
    <row r="117" spans="1:12" ht="33" customHeight="1">
      <c r="A117" s="132" t="s">
        <v>213</v>
      </c>
      <c r="B117" s="516">
        <v>2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1:12" ht="33" customHeight="1">
      <c r="A118" s="259" t="s">
        <v>372</v>
      </c>
      <c r="B118" s="516" t="s">
        <v>176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1:12" ht="33" customHeight="1">
      <c r="A119" s="132" t="s">
        <v>215</v>
      </c>
      <c r="B119" s="516" t="s">
        <v>176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1:12" ht="33" customHeight="1">
      <c r="A120" s="132" t="s">
        <v>217</v>
      </c>
      <c r="B120" s="516" t="s">
        <v>216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1:12" ht="33" customHeight="1">
      <c r="A121" s="182" t="s">
        <v>109</v>
      </c>
      <c r="B121" s="311" t="s">
        <v>373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1:12" ht="12">
      <c r="A122" s="458" t="s">
        <v>218</v>
      </c>
      <c r="B122" s="490"/>
      <c r="C122" s="444"/>
      <c r="D122" s="445"/>
      <c r="E122" s="445"/>
      <c r="F122" s="445"/>
      <c r="G122" s="445"/>
      <c r="H122" s="445"/>
      <c r="I122" s="445"/>
      <c r="J122" s="445"/>
      <c r="K122" s="445"/>
      <c r="L122" s="446"/>
    </row>
    <row r="123" spans="1:12" ht="33" customHeight="1">
      <c r="A123" s="132" t="s">
        <v>219</v>
      </c>
      <c r="B123" s="241" t="s">
        <v>125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1:12" ht="32" customHeight="1">
      <c r="A124" s="182" t="s">
        <v>109</v>
      </c>
      <c r="B124" s="311">
        <v>2</v>
      </c>
      <c r="C124" s="301"/>
      <c r="D124" s="301"/>
      <c r="E124" s="301"/>
      <c r="F124" s="301"/>
      <c r="G124" s="301"/>
      <c r="H124" s="301"/>
      <c r="I124" s="301"/>
      <c r="J124" s="301"/>
      <c r="K124" s="301"/>
      <c r="L124" s="301"/>
    </row>
    <row r="125" spans="1:12" ht="12">
      <c r="A125" s="323" t="s">
        <v>220</v>
      </c>
      <c r="B125" s="313"/>
      <c r="C125" s="444"/>
      <c r="D125" s="445"/>
      <c r="E125" s="445"/>
      <c r="F125" s="445"/>
      <c r="G125" s="445"/>
      <c r="H125" s="445"/>
      <c r="I125" s="445"/>
      <c r="J125" s="445"/>
      <c r="K125" s="445"/>
      <c r="L125" s="446"/>
    </row>
    <row r="126" spans="1:12" ht="33" customHeight="1">
      <c r="A126" s="322" t="s">
        <v>221</v>
      </c>
      <c r="B126" s="312" t="s">
        <v>125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1:12" ht="12">
      <c r="A127" s="141" t="s">
        <v>222</v>
      </c>
      <c r="B127" s="314"/>
      <c r="C127" s="444"/>
      <c r="D127" s="445"/>
      <c r="E127" s="445"/>
      <c r="F127" s="445"/>
      <c r="G127" s="445"/>
      <c r="H127" s="445"/>
      <c r="I127" s="445"/>
      <c r="J127" s="445"/>
      <c r="K127" s="445"/>
      <c r="L127" s="446"/>
    </row>
    <row r="128" spans="1:12" ht="33" customHeight="1">
      <c r="A128" s="324" t="s">
        <v>223</v>
      </c>
      <c r="B128" s="312" t="s">
        <v>216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1:12" ht="32" customHeight="1">
      <c r="A129" s="182" t="s">
        <v>109</v>
      </c>
      <c r="B129" s="311">
        <v>3</v>
      </c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</row>
    <row r="130" spans="1:12" ht="33" customHeight="1">
      <c r="A130" s="491" t="s">
        <v>266</v>
      </c>
      <c r="B130" s="491"/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</row>
  </sheetData>
  <mergeCells count="39">
    <mergeCell ref="C78:L78"/>
    <mergeCell ref="C84:L84"/>
    <mergeCell ref="C85:L85"/>
    <mergeCell ref="A1:A2"/>
    <mergeCell ref="B1:B2"/>
    <mergeCell ref="C21:L21"/>
    <mergeCell ref="C27:L27"/>
    <mergeCell ref="C28:L28"/>
    <mergeCell ref="J1:J2"/>
    <mergeCell ref="K1:K2"/>
    <mergeCell ref="L1:L2"/>
    <mergeCell ref="C3:L3"/>
    <mergeCell ref="C7:L7"/>
    <mergeCell ref="D1:D2"/>
    <mergeCell ref="E1:E2"/>
    <mergeCell ref="F1:F2"/>
    <mergeCell ref="G1:G2"/>
    <mergeCell ref="H1:H2"/>
    <mergeCell ref="I1:I2"/>
    <mergeCell ref="C1:C2"/>
    <mergeCell ref="C38:L38"/>
    <mergeCell ref="C54:L54"/>
    <mergeCell ref="C55:L55"/>
    <mergeCell ref="C59:L59"/>
    <mergeCell ref="C35:L35"/>
    <mergeCell ref="C17:L17"/>
    <mergeCell ref="C92:L92"/>
    <mergeCell ref="B93:L93"/>
    <mergeCell ref="A130:B130"/>
    <mergeCell ref="C116:L116"/>
    <mergeCell ref="C122:L122"/>
    <mergeCell ref="C125:L125"/>
    <mergeCell ref="C127:L127"/>
    <mergeCell ref="A122:B122"/>
    <mergeCell ref="A113:B113"/>
    <mergeCell ref="C100:L100"/>
    <mergeCell ref="C101:L101"/>
    <mergeCell ref="C113:L113"/>
    <mergeCell ref="C67:L67"/>
  </mergeCells>
  <pageMargins left="0.75" right="0.75" top="1" bottom="1" header="0.5" footer="0.5"/>
  <pageSetup paperSize="9" scale="72" fitToHeight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69"/>
  <sheetViews>
    <sheetView tabSelected="1" workbookViewId="0">
      <selection activeCell="C6" sqref="C6"/>
    </sheetView>
  </sheetViews>
  <sheetFormatPr baseColWidth="10" defaultColWidth="11.5" defaultRowHeight="31" customHeight="1" x14ac:dyDescent="0"/>
  <cols>
    <col min="1" max="1" width="59.83203125" style="321" customWidth="1"/>
    <col min="2" max="2" width="9.1640625" style="321" customWidth="1"/>
  </cols>
  <sheetData>
    <row r="1" spans="1:12" ht="31" customHeight="1">
      <c r="A1" s="569" t="s">
        <v>480</v>
      </c>
      <c r="B1" s="495" t="s">
        <v>61</v>
      </c>
      <c r="C1" s="492">
        <v>1</v>
      </c>
      <c r="D1" s="492">
        <v>2</v>
      </c>
      <c r="E1" s="492">
        <v>3</v>
      </c>
      <c r="F1" s="492">
        <v>4</v>
      </c>
      <c r="G1" s="492">
        <v>5</v>
      </c>
      <c r="H1" s="492">
        <v>6</v>
      </c>
      <c r="I1" s="492">
        <v>7</v>
      </c>
      <c r="J1" s="492">
        <v>8</v>
      </c>
      <c r="K1" s="492">
        <v>9</v>
      </c>
      <c r="L1" s="492">
        <v>10</v>
      </c>
    </row>
    <row r="2" spans="1:12" ht="119" customHeight="1">
      <c r="A2" s="494"/>
      <c r="B2" s="496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57" customHeight="1">
      <c r="A3" s="541" t="s">
        <v>437</v>
      </c>
      <c r="B3" s="538"/>
      <c r="C3" s="568"/>
      <c r="D3" s="539"/>
      <c r="E3" s="539"/>
      <c r="F3" s="539"/>
      <c r="G3" s="539"/>
      <c r="H3" s="539"/>
      <c r="I3" s="539"/>
      <c r="J3" s="539"/>
      <c r="K3" s="539"/>
      <c r="L3" s="540"/>
    </row>
    <row r="4" spans="1:12" ht="12">
      <c r="A4" s="249" t="s">
        <v>120</v>
      </c>
      <c r="B4" s="295"/>
      <c r="C4" s="289"/>
      <c r="D4" s="290"/>
      <c r="E4" s="290"/>
      <c r="F4" s="290"/>
      <c r="G4" s="290"/>
      <c r="H4" s="290"/>
      <c r="I4" s="290"/>
      <c r="J4" s="290"/>
      <c r="K4" s="290"/>
      <c r="L4" s="291"/>
    </row>
    <row r="5" spans="1:12" ht="31" customHeight="1">
      <c r="A5" s="251" t="s">
        <v>121</v>
      </c>
      <c r="B5" s="515" t="s">
        <v>348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31" customHeight="1">
      <c r="A6" s="251" t="s">
        <v>123</v>
      </c>
      <c r="B6" s="303">
        <v>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31" customHeight="1">
      <c r="A7" s="182" t="s">
        <v>109</v>
      </c>
      <c r="B7" s="296" t="s">
        <v>375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</row>
    <row r="8" spans="1:12" ht="12">
      <c r="A8" s="253" t="s">
        <v>463</v>
      </c>
      <c r="B8" s="304"/>
      <c r="C8" s="289"/>
      <c r="D8" s="290"/>
      <c r="E8" s="290"/>
      <c r="F8" s="290"/>
      <c r="G8" s="290"/>
      <c r="H8" s="290"/>
      <c r="I8" s="290"/>
      <c r="J8" s="290"/>
      <c r="K8" s="290"/>
      <c r="L8" s="291"/>
    </row>
    <row r="9" spans="1:12" ht="31" customHeight="1">
      <c r="A9" s="519" t="s">
        <v>347</v>
      </c>
      <c r="B9" s="515">
        <v>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</row>
    <row r="10" spans="1:12" ht="31" customHeight="1">
      <c r="A10" s="319" t="s">
        <v>409</v>
      </c>
      <c r="B10" s="305"/>
      <c r="C10" s="131"/>
      <c r="D10" s="131"/>
      <c r="E10" s="131"/>
      <c r="F10" s="131"/>
      <c r="G10" s="131"/>
      <c r="H10" s="131"/>
      <c r="I10" s="131"/>
      <c r="J10" s="131"/>
      <c r="K10" s="131"/>
      <c r="L10" s="131"/>
    </row>
    <row r="11" spans="1:12" ht="31" customHeight="1">
      <c r="A11" s="403" t="s">
        <v>276</v>
      </c>
      <c r="B11" s="398">
        <v>2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</row>
    <row r="12" spans="1:12" ht="31" customHeight="1">
      <c r="A12" s="374" t="s">
        <v>410</v>
      </c>
      <c r="B12" s="366" t="s">
        <v>390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2" ht="31" customHeight="1">
      <c r="A13" s="182" t="s">
        <v>109</v>
      </c>
      <c r="B13" s="383" t="s">
        <v>383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</row>
    <row r="14" spans="1:12" ht="12">
      <c r="A14" s="487" t="s">
        <v>132</v>
      </c>
      <c r="B14" s="488"/>
      <c r="C14" s="289"/>
      <c r="D14" s="290"/>
      <c r="E14" s="290"/>
      <c r="F14" s="290"/>
      <c r="G14" s="290"/>
      <c r="H14" s="290"/>
      <c r="I14" s="290"/>
      <c r="J14" s="290"/>
      <c r="K14" s="290"/>
      <c r="L14" s="291"/>
    </row>
    <row r="15" spans="1:12" ht="31" customHeight="1">
      <c r="A15" s="257" t="s">
        <v>126</v>
      </c>
      <c r="B15" s="515" t="s">
        <v>191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31" customHeight="1">
      <c r="A16" s="257" t="s">
        <v>127</v>
      </c>
      <c r="B16" s="515" t="s">
        <v>191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31" customHeight="1">
      <c r="A17" s="257" t="s">
        <v>128</v>
      </c>
      <c r="B17" s="515" t="s">
        <v>191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  <row r="18" spans="1:12" ht="31" customHeight="1">
      <c r="A18" s="257" t="s">
        <v>129</v>
      </c>
      <c r="B18" s="515" t="s">
        <v>191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</row>
    <row r="19" spans="1:12" ht="31" customHeight="1">
      <c r="A19" s="257" t="s">
        <v>130</v>
      </c>
      <c r="B19" s="515" t="s">
        <v>191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</row>
    <row r="20" spans="1:12" ht="31" customHeight="1">
      <c r="A20" s="257" t="s">
        <v>131</v>
      </c>
      <c r="B20" s="515" t="s">
        <v>191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</row>
    <row r="21" spans="1:12" ht="31" customHeight="1">
      <c r="A21" s="182" t="s">
        <v>109</v>
      </c>
      <c r="B21" s="297" t="s">
        <v>376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</row>
    <row r="22" spans="1:12" ht="12">
      <c r="A22" s="318" t="s">
        <v>270</v>
      </c>
      <c r="B22" s="304"/>
      <c r="C22" s="289"/>
      <c r="D22" s="290"/>
      <c r="E22" s="290"/>
      <c r="F22" s="290"/>
      <c r="G22" s="290"/>
      <c r="H22" s="290"/>
      <c r="I22" s="290"/>
      <c r="J22" s="290"/>
      <c r="K22" s="290"/>
      <c r="L22" s="291"/>
    </row>
    <row r="23" spans="1:12" ht="31" customHeight="1">
      <c r="A23" s="345" t="s">
        <v>133</v>
      </c>
      <c r="B23" s="346">
        <v>1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</row>
    <row r="24" spans="1:12" ht="31" customHeight="1">
      <c r="A24" s="345" t="s">
        <v>271</v>
      </c>
      <c r="B24" s="346">
        <v>1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</row>
    <row r="25" spans="1:12" ht="31" customHeight="1">
      <c r="A25" s="345" t="s">
        <v>272</v>
      </c>
      <c r="B25" s="346" t="s">
        <v>125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</row>
    <row r="26" spans="1:12" ht="31" customHeight="1">
      <c r="A26" s="347" t="s">
        <v>273</v>
      </c>
      <c r="B26" s="348" t="s">
        <v>125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</row>
    <row r="27" spans="1:12" ht="31" customHeight="1">
      <c r="A27" s="182" t="s">
        <v>109</v>
      </c>
      <c r="B27" s="297">
        <v>6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00"/>
    </row>
    <row r="28" spans="1:12" ht="12">
      <c r="A28" s="549" t="s">
        <v>472</v>
      </c>
      <c r="B28" s="550"/>
      <c r="C28" s="376"/>
      <c r="D28" s="290"/>
      <c r="E28" s="290"/>
      <c r="F28" s="290"/>
      <c r="G28" s="290"/>
      <c r="H28" s="290"/>
      <c r="I28" s="290"/>
      <c r="J28" s="290"/>
      <c r="K28" s="290"/>
      <c r="L28" s="291"/>
    </row>
    <row r="29" spans="1:12" ht="31" customHeight="1">
      <c r="A29" s="551" t="s">
        <v>439</v>
      </c>
      <c r="B29" s="552"/>
      <c r="C29" s="377"/>
      <c r="D29" s="131"/>
      <c r="E29" s="131"/>
      <c r="F29" s="131"/>
      <c r="G29" s="131"/>
      <c r="H29" s="131"/>
      <c r="I29" s="131"/>
      <c r="J29" s="131"/>
      <c r="K29" s="131"/>
      <c r="L29" s="131"/>
    </row>
    <row r="30" spans="1:12" ht="31" customHeight="1">
      <c r="A30" s="553" t="s">
        <v>146</v>
      </c>
      <c r="B30" s="398">
        <v>2</v>
      </c>
      <c r="C30" s="377"/>
      <c r="D30" s="131"/>
      <c r="E30" s="131"/>
      <c r="F30" s="131"/>
      <c r="G30" s="131"/>
      <c r="H30" s="131"/>
      <c r="I30" s="131"/>
      <c r="J30" s="131"/>
      <c r="K30" s="131"/>
      <c r="L30" s="131"/>
    </row>
    <row r="31" spans="1:12" ht="31" customHeight="1">
      <c r="A31" s="553" t="s">
        <v>147</v>
      </c>
      <c r="B31" s="398">
        <v>2</v>
      </c>
      <c r="C31" s="377"/>
      <c r="D31" s="131"/>
      <c r="E31" s="131"/>
      <c r="F31" s="131"/>
      <c r="G31" s="131"/>
      <c r="H31" s="131"/>
      <c r="I31" s="131"/>
      <c r="J31" s="131"/>
      <c r="K31" s="131"/>
      <c r="L31" s="131"/>
    </row>
    <row r="32" spans="1:12" ht="31" customHeight="1">
      <c r="A32" s="553" t="s">
        <v>465</v>
      </c>
      <c r="B32" s="398">
        <v>2</v>
      </c>
      <c r="C32" s="377"/>
      <c r="D32" s="131"/>
      <c r="E32" s="131"/>
      <c r="F32" s="131"/>
      <c r="G32" s="131"/>
      <c r="H32" s="131"/>
      <c r="I32" s="131"/>
      <c r="J32" s="131"/>
      <c r="K32" s="131"/>
      <c r="L32" s="131"/>
    </row>
    <row r="33" spans="1:12" ht="31" customHeight="1">
      <c r="A33" s="553" t="s">
        <v>466</v>
      </c>
      <c r="B33" s="398">
        <v>2</v>
      </c>
      <c r="C33" s="377"/>
      <c r="D33" s="131"/>
      <c r="E33" s="131"/>
      <c r="F33" s="131"/>
      <c r="G33" s="131"/>
      <c r="H33" s="131"/>
      <c r="I33" s="131"/>
      <c r="J33" s="131"/>
      <c r="K33" s="131"/>
      <c r="L33" s="131"/>
    </row>
    <row r="34" spans="1:12" ht="31" customHeight="1">
      <c r="A34" s="553" t="s">
        <v>467</v>
      </c>
      <c r="B34" s="398">
        <v>2</v>
      </c>
      <c r="C34" s="377"/>
      <c r="D34" s="131"/>
      <c r="E34" s="131"/>
      <c r="F34" s="131"/>
      <c r="G34" s="131"/>
      <c r="H34" s="131"/>
      <c r="I34" s="131"/>
      <c r="J34" s="131"/>
      <c r="K34" s="131"/>
      <c r="L34" s="131"/>
    </row>
    <row r="35" spans="1:12" ht="31" customHeight="1">
      <c r="A35" s="553" t="s">
        <v>438</v>
      </c>
      <c r="B35" s="398" t="s">
        <v>382</v>
      </c>
      <c r="C35" s="377"/>
      <c r="D35" s="131"/>
      <c r="E35" s="131"/>
      <c r="F35" s="131"/>
      <c r="G35" s="131"/>
      <c r="H35" s="131"/>
      <c r="I35" s="131"/>
      <c r="J35" s="131"/>
      <c r="K35" s="131"/>
      <c r="L35" s="131"/>
    </row>
    <row r="36" spans="1:12" ht="31" customHeight="1">
      <c r="A36" s="554" t="s">
        <v>150</v>
      </c>
      <c r="B36" s="398">
        <v>2</v>
      </c>
      <c r="C36" s="377"/>
      <c r="D36" s="131"/>
      <c r="E36" s="131"/>
      <c r="F36" s="131"/>
      <c r="G36" s="131"/>
      <c r="H36" s="131"/>
      <c r="I36" s="131"/>
      <c r="J36" s="131"/>
      <c r="K36" s="131"/>
      <c r="L36" s="131"/>
    </row>
    <row r="37" spans="1:12" ht="31" customHeight="1">
      <c r="A37" s="555" t="s">
        <v>109</v>
      </c>
      <c r="B37" s="556" t="s">
        <v>468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</row>
    <row r="38" spans="1:12" ht="12">
      <c r="A38" s="399" t="s">
        <v>436</v>
      </c>
      <c r="B38" s="566"/>
      <c r="C38" s="499"/>
      <c r="D38" s="500"/>
      <c r="E38" s="500"/>
      <c r="F38" s="500"/>
      <c r="G38" s="500"/>
      <c r="H38" s="500"/>
      <c r="I38" s="500"/>
      <c r="J38" s="500"/>
      <c r="K38" s="500"/>
      <c r="L38" s="501"/>
    </row>
    <row r="39" spans="1:12" ht="12">
      <c r="A39" s="399" t="s">
        <v>461</v>
      </c>
      <c r="B39" s="567"/>
      <c r="C39" s="505"/>
      <c r="D39" s="506"/>
      <c r="E39" s="506"/>
      <c r="F39" s="506"/>
      <c r="G39" s="506"/>
      <c r="H39" s="506"/>
      <c r="I39" s="506"/>
      <c r="J39" s="506"/>
      <c r="K39" s="506"/>
      <c r="L39" s="507"/>
    </row>
    <row r="40" spans="1:12" ht="31" customHeight="1">
      <c r="A40" s="401" t="s">
        <v>275</v>
      </c>
      <c r="B40" s="402">
        <v>2</v>
      </c>
      <c r="C40" s="377" t="s">
        <v>462</v>
      </c>
      <c r="D40" s="131"/>
      <c r="E40" s="131"/>
      <c r="F40" s="131"/>
      <c r="G40" s="131"/>
      <c r="H40" s="131"/>
      <c r="I40" s="131"/>
      <c r="J40" s="131"/>
      <c r="K40" s="131"/>
      <c r="L40" s="131"/>
    </row>
    <row r="41" spans="1:12" ht="31" customHeight="1">
      <c r="A41" s="401" t="s">
        <v>276</v>
      </c>
      <c r="B41" s="402">
        <v>2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</row>
    <row r="42" spans="1:12" ht="31" customHeight="1">
      <c r="A42" s="401" t="s">
        <v>440</v>
      </c>
      <c r="B42" s="402">
        <v>2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</row>
    <row r="43" spans="1:12" ht="31" customHeight="1">
      <c r="A43" s="182" t="s">
        <v>109</v>
      </c>
      <c r="B43" s="297" t="s">
        <v>390</v>
      </c>
      <c r="C43" s="300"/>
      <c r="D43" s="300"/>
      <c r="E43" s="300"/>
      <c r="F43" s="300"/>
      <c r="G43" s="300"/>
      <c r="H43" s="300"/>
      <c r="I43" s="300"/>
      <c r="J43" s="300"/>
      <c r="K43" s="300"/>
      <c r="L43" s="300"/>
    </row>
    <row r="44" spans="1:12" ht="24" customHeight="1">
      <c r="A44" s="548" t="s">
        <v>445</v>
      </c>
      <c r="B44" s="392"/>
      <c r="C44" s="289"/>
      <c r="D44" s="290"/>
      <c r="E44" s="290"/>
      <c r="F44" s="290"/>
      <c r="G44" s="290"/>
      <c r="H44" s="290"/>
      <c r="I44" s="290"/>
      <c r="J44" s="290"/>
      <c r="K44" s="290"/>
      <c r="L44" s="291"/>
    </row>
    <row r="45" spans="1:12" ht="18" customHeight="1">
      <c r="A45" s="557" t="s">
        <v>473</v>
      </c>
      <c r="B45" s="558"/>
      <c r="C45" s="360"/>
      <c r="D45" s="361"/>
      <c r="E45" s="361"/>
      <c r="F45" s="361"/>
      <c r="G45" s="361"/>
      <c r="H45" s="361"/>
      <c r="I45" s="361"/>
      <c r="J45" s="361"/>
      <c r="K45" s="361"/>
      <c r="L45" s="362"/>
    </row>
    <row r="46" spans="1:12" ht="25" customHeight="1">
      <c r="A46" s="393" t="s">
        <v>441</v>
      </c>
      <c r="B46" s="394" t="s">
        <v>125</v>
      </c>
      <c r="C46" s="384"/>
      <c r="D46" s="385"/>
      <c r="E46" s="385"/>
      <c r="F46" s="385"/>
      <c r="G46" s="385"/>
      <c r="H46" s="385"/>
      <c r="I46" s="385"/>
      <c r="J46" s="385"/>
      <c r="K46" s="385"/>
      <c r="L46" s="386"/>
    </row>
    <row r="47" spans="1:12" s="390" customFormat="1" ht="22" customHeight="1">
      <c r="A47" s="542" t="s">
        <v>411</v>
      </c>
      <c r="B47" s="543" t="s">
        <v>125</v>
      </c>
      <c r="C47" s="387"/>
      <c r="D47" s="388"/>
      <c r="E47" s="388"/>
      <c r="F47" s="388"/>
      <c r="G47" s="388"/>
      <c r="H47" s="388"/>
      <c r="I47" s="388"/>
      <c r="J47" s="388"/>
      <c r="K47" s="388"/>
      <c r="L47" s="389"/>
    </row>
    <row r="48" spans="1:12" ht="31" customHeight="1">
      <c r="A48" s="544" t="s">
        <v>412</v>
      </c>
      <c r="B48" s="545" t="s">
        <v>125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2" ht="31" customHeight="1">
      <c r="A49" s="544" t="s">
        <v>282</v>
      </c>
      <c r="B49" s="545">
        <v>2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</row>
    <row r="50" spans="1:12" ht="31" customHeight="1">
      <c r="A50" s="544" t="s">
        <v>283</v>
      </c>
      <c r="B50" s="545" t="s">
        <v>296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</row>
    <row r="51" spans="1:12" ht="31" customHeight="1">
      <c r="A51" s="544" t="s">
        <v>284</v>
      </c>
      <c r="B51" s="545" t="s">
        <v>191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ht="31" customHeight="1">
      <c r="A52" s="544" t="s">
        <v>285</v>
      </c>
      <c r="B52" s="396">
        <v>2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1:12" ht="31" customHeight="1">
      <c r="A53" s="544" t="s">
        <v>286</v>
      </c>
      <c r="B53" s="396" t="s">
        <v>443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</row>
    <row r="54" spans="1:12" ht="31" customHeight="1">
      <c r="A54" s="544" t="s">
        <v>413</v>
      </c>
      <c r="B54" s="545" t="s">
        <v>191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</row>
    <row r="55" spans="1:12" ht="31" customHeight="1">
      <c r="A55" s="544" t="s">
        <v>417</v>
      </c>
      <c r="B55" s="545" t="s">
        <v>125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</row>
    <row r="56" spans="1:12" ht="31" customHeight="1">
      <c r="A56" s="544" t="s">
        <v>288</v>
      </c>
      <c r="B56" s="545" t="s">
        <v>296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</row>
    <row r="57" spans="1:12" ht="31" customHeight="1">
      <c r="A57" s="544" t="s">
        <v>416</v>
      </c>
      <c r="B57" s="545" t="s">
        <v>125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</row>
    <row r="58" spans="1:12" ht="31" customHeight="1">
      <c r="A58" s="544" t="s">
        <v>289</v>
      </c>
      <c r="B58" s="545" t="s">
        <v>296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</row>
    <row r="59" spans="1:12" ht="31" customHeight="1">
      <c r="A59" s="544" t="s">
        <v>290</v>
      </c>
      <c r="B59" s="545" t="s">
        <v>191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</row>
    <row r="60" spans="1:12" ht="31" customHeight="1">
      <c r="A60" s="544" t="s">
        <v>291</v>
      </c>
      <c r="B60" s="545">
        <v>2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</row>
    <row r="61" spans="1:12" ht="31" customHeight="1">
      <c r="A61" s="544" t="s">
        <v>292</v>
      </c>
      <c r="B61" s="545">
        <v>2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</row>
    <row r="62" spans="1:12" ht="31" customHeight="1">
      <c r="A62" s="182" t="s">
        <v>109</v>
      </c>
      <c r="B62" s="378" t="s">
        <v>442</v>
      </c>
      <c r="C62" s="564"/>
      <c r="D62" s="564"/>
      <c r="E62" s="564"/>
      <c r="F62" s="564"/>
      <c r="G62" s="564"/>
      <c r="H62" s="564"/>
      <c r="I62" s="564"/>
      <c r="J62" s="564"/>
      <c r="K62" s="564"/>
      <c r="L62" s="564"/>
    </row>
    <row r="63" spans="1:12" ht="18" customHeight="1">
      <c r="A63" s="391" t="s">
        <v>469</v>
      </c>
      <c r="B63" s="351"/>
      <c r="C63" s="363"/>
      <c r="D63" s="364"/>
      <c r="E63" s="364"/>
      <c r="F63" s="364"/>
      <c r="G63" s="364"/>
      <c r="H63" s="364"/>
      <c r="I63" s="364"/>
      <c r="J63" s="364"/>
      <c r="K63" s="364"/>
      <c r="L63" s="365"/>
    </row>
    <row r="64" spans="1:12" ht="31" customHeight="1">
      <c r="A64" s="317" t="s">
        <v>295</v>
      </c>
      <c r="B64" s="350" t="s">
        <v>296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</row>
    <row r="65" spans="1:12" ht="31" customHeight="1">
      <c r="A65" s="182" t="s">
        <v>109</v>
      </c>
      <c r="B65" s="307" t="s">
        <v>296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14"/>
    </row>
    <row r="66" spans="1:12" ht="12">
      <c r="A66" s="391" t="s">
        <v>470</v>
      </c>
      <c r="B66" s="351"/>
      <c r="C66" s="289"/>
      <c r="D66" s="290"/>
      <c r="E66" s="290"/>
      <c r="F66" s="290"/>
      <c r="G66" s="290"/>
      <c r="H66" s="290"/>
      <c r="I66" s="290"/>
      <c r="J66" s="290"/>
      <c r="K66" s="290"/>
      <c r="L66" s="291"/>
    </row>
    <row r="67" spans="1:12" ht="31" customHeight="1">
      <c r="A67" s="345" t="s">
        <v>415</v>
      </c>
      <c r="B67" s="346" t="s">
        <v>151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</row>
    <row r="68" spans="1:12" ht="31" customHeight="1">
      <c r="A68" s="345" t="s">
        <v>414</v>
      </c>
      <c r="B68" s="346" t="s">
        <v>216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</row>
    <row r="69" spans="1:12" ht="31" customHeight="1">
      <c r="A69" s="546" t="s">
        <v>416</v>
      </c>
      <c r="B69" s="547" t="s">
        <v>125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</row>
    <row r="70" spans="1:12" ht="31" customHeight="1">
      <c r="A70" s="182" t="s">
        <v>109</v>
      </c>
      <c r="B70" s="307" t="s">
        <v>122</v>
      </c>
      <c r="C70" s="300"/>
      <c r="D70" s="300"/>
      <c r="E70" s="300"/>
      <c r="F70" s="300"/>
      <c r="G70" s="300"/>
      <c r="H70" s="300"/>
      <c r="I70" s="300"/>
      <c r="J70" s="300"/>
      <c r="K70" s="300"/>
      <c r="L70" s="300"/>
    </row>
    <row r="71" spans="1:12" ht="12">
      <c r="A71" s="349" t="s">
        <v>471</v>
      </c>
      <c r="B71" s="351"/>
      <c r="C71" s="444"/>
      <c r="D71" s="445"/>
      <c r="E71" s="445"/>
      <c r="F71" s="445"/>
      <c r="G71" s="445"/>
      <c r="H71" s="445"/>
      <c r="I71" s="445"/>
      <c r="J71" s="445"/>
      <c r="K71" s="445"/>
      <c r="L71" s="446"/>
    </row>
    <row r="72" spans="1:12" ht="31" customHeight="1">
      <c r="A72" s="317" t="s">
        <v>448</v>
      </c>
      <c r="B72" s="396">
        <v>5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</row>
    <row r="73" spans="1:12" ht="31" customHeight="1">
      <c r="A73" s="182" t="s">
        <v>109</v>
      </c>
      <c r="B73" s="378" t="s">
        <v>348</v>
      </c>
      <c r="C73" s="300"/>
      <c r="D73" s="300"/>
      <c r="E73" s="300"/>
      <c r="F73" s="300"/>
      <c r="G73" s="300"/>
      <c r="H73" s="300"/>
      <c r="I73" s="300"/>
      <c r="J73" s="300"/>
      <c r="K73" s="300"/>
      <c r="L73" s="300"/>
    </row>
    <row r="74" spans="1:12" ht="31" customHeight="1">
      <c r="A74" s="475" t="s">
        <v>447</v>
      </c>
      <c r="B74" s="497"/>
      <c r="C74" s="499"/>
      <c r="D74" s="500"/>
      <c r="E74" s="500"/>
      <c r="F74" s="500"/>
      <c r="G74" s="500"/>
      <c r="H74" s="500"/>
      <c r="I74" s="500"/>
      <c r="J74" s="500"/>
      <c r="K74" s="500"/>
      <c r="L74" s="501"/>
    </row>
    <row r="75" spans="1:12" ht="12">
      <c r="A75" s="477"/>
      <c r="B75" s="498"/>
      <c r="C75" s="502"/>
      <c r="D75" s="503"/>
      <c r="E75" s="503"/>
      <c r="F75" s="503"/>
      <c r="G75" s="503"/>
      <c r="H75" s="503"/>
      <c r="I75" s="503"/>
      <c r="J75" s="503"/>
      <c r="K75" s="503"/>
      <c r="L75" s="504"/>
    </row>
    <row r="76" spans="1:12" ht="24" customHeight="1">
      <c r="A76" s="391" t="s">
        <v>474</v>
      </c>
      <c r="B76" s="392"/>
      <c r="C76" s="289"/>
      <c r="D76" s="290"/>
      <c r="E76" s="290"/>
      <c r="F76" s="290"/>
      <c r="G76" s="290"/>
      <c r="H76" s="290"/>
      <c r="I76" s="290"/>
      <c r="J76" s="290"/>
      <c r="K76" s="290"/>
      <c r="L76" s="291"/>
    </row>
    <row r="77" spans="1:12" ht="25" customHeight="1">
      <c r="A77" s="403" t="s">
        <v>277</v>
      </c>
      <c r="B77" s="398" t="s">
        <v>125</v>
      </c>
      <c r="C77" s="384"/>
      <c r="D77" s="385"/>
      <c r="E77" s="385"/>
      <c r="F77" s="385"/>
      <c r="G77" s="385"/>
      <c r="H77" s="385"/>
      <c r="I77" s="385"/>
      <c r="J77" s="385"/>
      <c r="K77" s="385"/>
      <c r="L77" s="386"/>
    </row>
    <row r="78" spans="1:12" ht="31" customHeight="1">
      <c r="A78" s="559" t="s">
        <v>411</v>
      </c>
      <c r="B78" s="560" t="s">
        <v>125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</row>
    <row r="79" spans="1:12" ht="31" customHeight="1">
      <c r="A79" s="345" t="s">
        <v>412</v>
      </c>
      <c r="B79" s="346" t="s">
        <v>125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</row>
    <row r="80" spans="1:12" ht="31" customHeight="1">
      <c r="A80" s="345" t="s">
        <v>282</v>
      </c>
      <c r="B80" s="346">
        <v>2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</row>
    <row r="81" spans="1:12" ht="31" customHeight="1">
      <c r="A81" s="345" t="s">
        <v>283</v>
      </c>
      <c r="B81" s="346" t="s">
        <v>296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</row>
    <row r="82" spans="1:12" ht="31" customHeight="1">
      <c r="A82" s="345" t="s">
        <v>284</v>
      </c>
      <c r="B82" s="346" t="s">
        <v>191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</row>
    <row r="83" spans="1:12" ht="31" customHeight="1">
      <c r="A83" s="345" t="s">
        <v>285</v>
      </c>
      <c r="B83" s="346" t="s">
        <v>125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</row>
    <row r="84" spans="1:12" ht="31" customHeight="1">
      <c r="A84" s="345" t="s">
        <v>286</v>
      </c>
      <c r="B84" s="346" t="s">
        <v>348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1:12" ht="31" customHeight="1">
      <c r="A85" s="345" t="s">
        <v>413</v>
      </c>
      <c r="B85" s="346" t="s">
        <v>191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</row>
    <row r="86" spans="1:12" ht="31" customHeight="1">
      <c r="A86" s="345" t="s">
        <v>289</v>
      </c>
      <c r="B86" s="346" t="s">
        <v>125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</row>
    <row r="87" spans="1:12" ht="31" customHeight="1">
      <c r="A87" s="345" t="s">
        <v>418</v>
      </c>
      <c r="B87" s="346" t="s">
        <v>125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</row>
    <row r="88" spans="1:12" ht="31" customHeight="1">
      <c r="A88" s="345" t="s">
        <v>419</v>
      </c>
      <c r="B88" s="346" t="s">
        <v>125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</row>
    <row r="89" spans="1:12" ht="31" customHeight="1">
      <c r="A89" s="546" t="s">
        <v>289</v>
      </c>
      <c r="B89" s="547" t="s">
        <v>296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1:12" ht="31" customHeight="1">
      <c r="A90" s="546" t="s">
        <v>290</v>
      </c>
      <c r="B90" s="547" t="s">
        <v>191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</row>
    <row r="91" spans="1:12" ht="31" customHeight="1">
      <c r="A91" s="546" t="s">
        <v>291</v>
      </c>
      <c r="B91" s="547">
        <v>2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</row>
    <row r="92" spans="1:12" ht="31" customHeight="1">
      <c r="A92" s="546" t="s">
        <v>292</v>
      </c>
      <c r="B92" s="547">
        <v>2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1:12" ht="31" customHeight="1">
      <c r="A93" s="182" t="s">
        <v>109</v>
      </c>
      <c r="B93" s="397" t="s">
        <v>442</v>
      </c>
      <c r="C93" s="300"/>
      <c r="D93" s="300"/>
      <c r="E93" s="300"/>
      <c r="F93" s="300"/>
      <c r="G93" s="300"/>
      <c r="H93" s="300"/>
      <c r="I93" s="300"/>
      <c r="J93" s="300"/>
      <c r="K93" s="300"/>
      <c r="L93" s="300"/>
    </row>
    <row r="94" spans="1:12" ht="31" customHeight="1">
      <c r="A94" s="555" t="s">
        <v>109</v>
      </c>
      <c r="B94" s="556" t="s">
        <v>444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</row>
    <row r="95" spans="1:12" ht="12">
      <c r="A95" s="349" t="s">
        <v>475</v>
      </c>
      <c r="B95" s="351"/>
      <c r="C95" s="363"/>
      <c r="D95" s="364"/>
      <c r="E95" s="364"/>
      <c r="F95" s="364"/>
      <c r="G95" s="364"/>
      <c r="H95" s="364"/>
      <c r="I95" s="364"/>
      <c r="J95" s="364"/>
      <c r="K95" s="364"/>
      <c r="L95" s="365"/>
    </row>
    <row r="96" spans="1:12" ht="31" customHeight="1">
      <c r="A96" s="317" t="s">
        <v>311</v>
      </c>
      <c r="B96" s="350" t="s">
        <v>296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</row>
    <row r="97" spans="1:12" ht="31" customHeight="1">
      <c r="A97" s="182" t="s">
        <v>109</v>
      </c>
      <c r="B97" s="297">
        <v>4</v>
      </c>
      <c r="C97" s="300"/>
      <c r="D97" s="300"/>
      <c r="E97" s="300"/>
      <c r="F97" s="300"/>
      <c r="G97" s="300"/>
      <c r="H97" s="300"/>
      <c r="I97" s="300"/>
      <c r="J97" s="300"/>
      <c r="K97" s="300"/>
      <c r="L97" s="300"/>
    </row>
    <row r="98" spans="1:12" ht="12">
      <c r="A98" s="349" t="s">
        <v>476</v>
      </c>
      <c r="B98" s="351"/>
      <c r="C98" s="289"/>
      <c r="D98" s="290"/>
      <c r="E98" s="290"/>
      <c r="F98" s="290"/>
      <c r="G98" s="290"/>
      <c r="H98" s="290"/>
      <c r="I98" s="290"/>
      <c r="J98" s="290"/>
      <c r="K98" s="290"/>
      <c r="L98" s="291"/>
    </row>
    <row r="99" spans="1:12" ht="31" customHeight="1">
      <c r="A99" s="345" t="s">
        <v>415</v>
      </c>
      <c r="B99" s="346" t="s">
        <v>151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</row>
    <row r="100" spans="1:12" ht="31" customHeight="1">
      <c r="A100" s="345" t="s">
        <v>414</v>
      </c>
      <c r="B100" s="346" t="s">
        <v>216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</row>
    <row r="101" spans="1:12" ht="31" customHeight="1">
      <c r="A101" s="341" t="s">
        <v>109</v>
      </c>
      <c r="B101" s="352" t="s">
        <v>420</v>
      </c>
      <c r="C101" s="300"/>
      <c r="D101" s="300"/>
      <c r="E101" s="300"/>
      <c r="F101" s="300"/>
      <c r="G101" s="300"/>
      <c r="H101" s="300"/>
      <c r="I101" s="300"/>
      <c r="J101" s="300"/>
      <c r="K101" s="300"/>
      <c r="L101" s="300"/>
    </row>
    <row r="102" spans="1:12" ht="12">
      <c r="A102" s="349" t="s">
        <v>477</v>
      </c>
      <c r="B102" s="351"/>
      <c r="C102" s="289"/>
      <c r="D102" s="290"/>
      <c r="E102" s="290"/>
      <c r="F102" s="290"/>
      <c r="G102" s="290"/>
      <c r="H102" s="290"/>
      <c r="I102" s="290"/>
      <c r="J102" s="290"/>
      <c r="K102" s="290"/>
      <c r="L102" s="291"/>
    </row>
    <row r="103" spans="1:12" ht="31" customHeight="1">
      <c r="A103" s="317" t="s">
        <v>449</v>
      </c>
      <c r="B103" s="396" t="s">
        <v>348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</row>
    <row r="104" spans="1:12" ht="31" customHeight="1">
      <c r="A104" s="341" t="s">
        <v>109</v>
      </c>
      <c r="B104" s="561" t="s">
        <v>348</v>
      </c>
      <c r="C104" s="300"/>
      <c r="D104" s="300"/>
      <c r="E104" s="300"/>
      <c r="F104" s="300"/>
      <c r="G104" s="300"/>
      <c r="H104" s="300"/>
      <c r="I104" s="300"/>
      <c r="J104" s="300"/>
      <c r="K104" s="300"/>
      <c r="L104" s="300"/>
    </row>
    <row r="105" spans="1:12" ht="31" customHeight="1">
      <c r="A105" s="475" t="s">
        <v>450</v>
      </c>
      <c r="B105" s="497"/>
      <c r="C105" s="499"/>
      <c r="D105" s="500"/>
      <c r="E105" s="500"/>
      <c r="F105" s="500"/>
      <c r="G105" s="500"/>
      <c r="H105" s="500"/>
      <c r="I105" s="500"/>
      <c r="J105" s="500"/>
      <c r="K105" s="500"/>
      <c r="L105" s="501"/>
    </row>
    <row r="106" spans="1:12" ht="12">
      <c r="A106" s="477"/>
      <c r="B106" s="498"/>
      <c r="C106" s="502"/>
      <c r="D106" s="503"/>
      <c r="E106" s="503"/>
      <c r="F106" s="503"/>
      <c r="G106" s="503"/>
      <c r="H106" s="503"/>
      <c r="I106" s="503"/>
      <c r="J106" s="503"/>
      <c r="K106" s="503"/>
      <c r="L106" s="504"/>
    </row>
    <row r="107" spans="1:12" ht="12">
      <c r="A107" s="399" t="s">
        <v>454</v>
      </c>
      <c r="B107" s="400"/>
      <c r="C107" s="505"/>
      <c r="D107" s="506"/>
      <c r="E107" s="506"/>
      <c r="F107" s="506"/>
      <c r="G107" s="506"/>
      <c r="H107" s="506"/>
      <c r="I107" s="506"/>
      <c r="J107" s="506"/>
      <c r="K107" s="506"/>
      <c r="L107" s="507"/>
    </row>
    <row r="108" spans="1:12" ht="31" customHeight="1">
      <c r="A108" s="401" t="s">
        <v>446</v>
      </c>
      <c r="B108" s="402">
        <v>2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</row>
    <row r="109" spans="1:12" ht="31" customHeight="1">
      <c r="A109" s="401" t="s">
        <v>276</v>
      </c>
      <c r="B109" s="402">
        <v>2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</row>
    <row r="110" spans="1:12" ht="31" customHeight="1">
      <c r="A110" s="401" t="s">
        <v>451</v>
      </c>
      <c r="B110" s="402">
        <v>2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</row>
    <row r="111" spans="1:12" ht="31" customHeight="1">
      <c r="A111" s="182" t="s">
        <v>109</v>
      </c>
      <c r="B111" s="563">
        <v>6</v>
      </c>
      <c r="C111" s="564"/>
      <c r="D111" s="564"/>
      <c r="E111" s="564"/>
      <c r="F111" s="564"/>
      <c r="G111" s="564"/>
      <c r="H111" s="564"/>
      <c r="I111" s="564"/>
      <c r="J111" s="564"/>
      <c r="K111" s="564"/>
      <c r="L111" s="564"/>
    </row>
    <row r="112" spans="1:12" ht="21" customHeight="1">
      <c r="A112" s="349" t="s">
        <v>478</v>
      </c>
      <c r="B112" s="351"/>
      <c r="C112" s="363"/>
      <c r="D112" s="364"/>
      <c r="E112" s="364"/>
      <c r="F112" s="364"/>
      <c r="G112" s="364"/>
      <c r="H112" s="364"/>
      <c r="I112" s="364"/>
      <c r="J112" s="364"/>
      <c r="K112" s="364"/>
      <c r="L112" s="365"/>
    </row>
    <row r="113" spans="1:12" ht="31" customHeight="1">
      <c r="A113" s="395" t="s">
        <v>453</v>
      </c>
      <c r="B113" s="396">
        <v>2</v>
      </c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</row>
    <row r="114" spans="1:12" ht="31" customHeight="1">
      <c r="A114" s="559" t="s">
        <v>411</v>
      </c>
      <c r="B114" s="560" t="s">
        <v>125</v>
      </c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</row>
    <row r="115" spans="1:12" ht="31" customHeight="1">
      <c r="A115" s="345" t="s">
        <v>412</v>
      </c>
      <c r="B115" s="346" t="s">
        <v>125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</row>
    <row r="116" spans="1:12" ht="31" customHeight="1">
      <c r="A116" s="345" t="s">
        <v>282</v>
      </c>
      <c r="B116" s="346">
        <v>2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</row>
    <row r="117" spans="1:12" ht="31" customHeight="1">
      <c r="A117" s="345" t="s">
        <v>313</v>
      </c>
      <c r="B117" s="346">
        <v>2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</row>
    <row r="118" spans="1:12" ht="31" customHeight="1">
      <c r="A118" s="345" t="s">
        <v>452</v>
      </c>
      <c r="B118" s="346" t="s">
        <v>296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1:12" ht="31" customHeight="1">
      <c r="A119" s="345" t="s">
        <v>315</v>
      </c>
      <c r="B119" s="346" t="s">
        <v>125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</row>
    <row r="120" spans="1:12" ht="31" customHeight="1">
      <c r="A120" s="345" t="s">
        <v>316</v>
      </c>
      <c r="B120" s="346" t="s">
        <v>296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</row>
    <row r="121" spans="1:12" ht="31" customHeight="1">
      <c r="A121" s="345" t="s">
        <v>421</v>
      </c>
      <c r="B121" s="346" t="s">
        <v>125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</row>
    <row r="122" spans="1:12" ht="31" customHeight="1">
      <c r="A122" s="345" t="s">
        <v>317</v>
      </c>
      <c r="B122" s="346" t="s">
        <v>216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</row>
    <row r="123" spans="1:12" ht="31" customHeight="1">
      <c r="A123" s="345" t="s">
        <v>318</v>
      </c>
      <c r="B123" s="346" t="s">
        <v>125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</row>
    <row r="124" spans="1:12" ht="31" customHeight="1">
      <c r="A124" s="345" t="s">
        <v>319</v>
      </c>
      <c r="B124" s="346" t="s">
        <v>296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</row>
    <row r="125" spans="1:12" ht="31" customHeight="1">
      <c r="A125" s="345" t="s">
        <v>320</v>
      </c>
      <c r="B125" s="346" t="s">
        <v>125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</row>
    <row r="126" spans="1:12" ht="31" customHeight="1">
      <c r="A126" s="562" t="s">
        <v>310</v>
      </c>
      <c r="B126" s="346" t="s">
        <v>191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</row>
    <row r="127" spans="1:12" ht="31" customHeight="1">
      <c r="A127" s="345" t="s">
        <v>321</v>
      </c>
      <c r="B127" s="346" t="s">
        <v>125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</row>
    <row r="128" spans="1:12" ht="31" customHeight="1">
      <c r="A128" s="345" t="s">
        <v>292</v>
      </c>
      <c r="B128" s="346">
        <v>2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</row>
    <row r="129" spans="1:12" ht="31" customHeight="1">
      <c r="A129" s="182" t="s">
        <v>109</v>
      </c>
      <c r="B129" s="397" t="s">
        <v>455</v>
      </c>
      <c r="C129" s="565"/>
      <c r="D129" s="565"/>
      <c r="E129" s="565"/>
      <c r="F129" s="565"/>
      <c r="G129" s="565"/>
      <c r="H129" s="565"/>
      <c r="I129" s="565"/>
      <c r="J129" s="565"/>
      <c r="K129" s="565"/>
      <c r="L129" s="565"/>
    </row>
    <row r="130" spans="1:12" ht="12">
      <c r="A130" s="349" t="s">
        <v>456</v>
      </c>
      <c r="B130" s="351"/>
      <c r="C130" s="363"/>
      <c r="D130" s="364"/>
      <c r="E130" s="364"/>
      <c r="F130" s="364"/>
      <c r="G130" s="364"/>
      <c r="H130" s="364"/>
      <c r="I130" s="364"/>
      <c r="J130" s="364"/>
      <c r="K130" s="364"/>
      <c r="L130" s="365"/>
    </row>
    <row r="131" spans="1:12" ht="31" customHeight="1">
      <c r="A131" s="317" t="s">
        <v>457</v>
      </c>
      <c r="B131" s="396" t="s">
        <v>296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</row>
    <row r="132" spans="1:12" ht="31" customHeight="1">
      <c r="A132" s="182" t="s">
        <v>109</v>
      </c>
      <c r="B132" s="297">
        <v>4</v>
      </c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</row>
    <row r="133" spans="1:12" ht="12">
      <c r="A133" s="349" t="s">
        <v>464</v>
      </c>
      <c r="B133" s="351"/>
      <c r="C133" s="289"/>
      <c r="D133" s="290"/>
      <c r="E133" s="290"/>
      <c r="F133" s="290"/>
      <c r="G133" s="290"/>
      <c r="H133" s="290"/>
      <c r="I133" s="290"/>
      <c r="J133" s="290"/>
      <c r="K133" s="290"/>
      <c r="L133" s="291"/>
    </row>
    <row r="134" spans="1:12" ht="31" customHeight="1">
      <c r="A134" s="317" t="s">
        <v>299</v>
      </c>
      <c r="B134" s="350" t="s">
        <v>191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</row>
    <row r="135" spans="1:12" ht="31" customHeight="1">
      <c r="A135" s="341" t="s">
        <v>109</v>
      </c>
      <c r="B135" s="352">
        <v>3</v>
      </c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</row>
    <row r="136" spans="1:12" ht="12">
      <c r="A136" s="349" t="s">
        <v>460</v>
      </c>
      <c r="B136" s="351"/>
      <c r="C136" s="289"/>
      <c r="D136" s="290"/>
      <c r="E136" s="290"/>
      <c r="F136" s="290"/>
      <c r="G136" s="290"/>
      <c r="H136" s="290"/>
      <c r="I136" s="290"/>
      <c r="J136" s="290"/>
      <c r="K136" s="290"/>
      <c r="L136" s="291"/>
    </row>
    <row r="137" spans="1:12" ht="31" customHeight="1">
      <c r="A137" s="317" t="s">
        <v>458</v>
      </c>
      <c r="B137" s="396" t="s">
        <v>348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</row>
    <row r="138" spans="1:12" ht="31" customHeight="1">
      <c r="A138" s="341" t="s">
        <v>109</v>
      </c>
      <c r="B138" s="352">
        <v>3</v>
      </c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</row>
    <row r="139" spans="1:12" ht="12">
      <c r="A139" s="391" t="s">
        <v>459</v>
      </c>
      <c r="B139" s="351"/>
      <c r="C139" s="289"/>
      <c r="D139" s="290"/>
      <c r="E139" s="290"/>
      <c r="F139" s="290"/>
      <c r="G139" s="290"/>
      <c r="H139" s="290"/>
      <c r="I139" s="290"/>
      <c r="J139" s="290"/>
      <c r="K139" s="290"/>
      <c r="L139" s="291"/>
    </row>
    <row r="140" spans="1:12" ht="31" customHeight="1">
      <c r="A140" s="317" t="s">
        <v>323</v>
      </c>
      <c r="B140" s="350" t="s">
        <v>324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</row>
    <row r="141" spans="1:12" ht="31" customHeight="1">
      <c r="A141" s="182" t="s">
        <v>109</v>
      </c>
      <c r="B141" s="307">
        <v>6</v>
      </c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</row>
    <row r="142" spans="1:12" ht="12">
      <c r="A142" s="549" t="s">
        <v>479</v>
      </c>
      <c r="B142" s="550"/>
      <c r="C142" s="289"/>
      <c r="D142" s="290"/>
      <c r="E142" s="290"/>
      <c r="F142" s="290"/>
      <c r="G142" s="290"/>
      <c r="H142" s="290"/>
      <c r="I142" s="290"/>
      <c r="J142" s="290"/>
      <c r="K142" s="290"/>
      <c r="L142" s="291"/>
    </row>
    <row r="143" spans="1:12" ht="31" customHeight="1">
      <c r="A143" s="551" t="s">
        <v>439</v>
      </c>
      <c r="B143" s="552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</row>
    <row r="144" spans="1:12" ht="31" customHeight="1">
      <c r="A144" s="553" t="s">
        <v>146</v>
      </c>
      <c r="B144" s="398">
        <v>2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1:12" ht="31" customHeight="1">
      <c r="A145" s="553" t="s">
        <v>147</v>
      </c>
      <c r="B145" s="398">
        <v>2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</row>
    <row r="146" spans="1:12" ht="31" customHeight="1">
      <c r="A146" s="553" t="s">
        <v>465</v>
      </c>
      <c r="B146" s="398">
        <v>2</v>
      </c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</row>
    <row r="147" spans="1:12" ht="31" customHeight="1">
      <c r="A147" s="553" t="s">
        <v>466</v>
      </c>
      <c r="B147" s="398">
        <v>2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</row>
    <row r="148" spans="1:12" ht="31" customHeight="1">
      <c r="A148" s="553" t="s">
        <v>467</v>
      </c>
      <c r="B148" s="398">
        <v>2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</row>
    <row r="149" spans="1:12" ht="31" customHeight="1">
      <c r="A149" s="553" t="s">
        <v>438</v>
      </c>
      <c r="B149" s="398" t="s">
        <v>382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</row>
    <row r="150" spans="1:12" ht="31" customHeight="1">
      <c r="A150" s="554" t="s">
        <v>150</v>
      </c>
      <c r="B150" s="398">
        <v>2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</row>
    <row r="151" spans="1:12" ht="31" customHeight="1">
      <c r="A151" s="555" t="s">
        <v>109</v>
      </c>
      <c r="B151" s="556" t="s">
        <v>468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</row>
    <row r="152" spans="1:12" ht="12">
      <c r="A152" s="450" t="s">
        <v>210</v>
      </c>
      <c r="B152" s="489"/>
      <c r="C152" s="289"/>
      <c r="D152" s="290"/>
      <c r="E152" s="290"/>
      <c r="F152" s="290"/>
      <c r="G152" s="290"/>
      <c r="H152" s="290"/>
      <c r="I152" s="290"/>
      <c r="J152" s="290"/>
      <c r="K152" s="290"/>
      <c r="L152" s="291"/>
    </row>
    <row r="153" spans="1:12" ht="31" customHeight="1">
      <c r="A153" s="369" t="s">
        <v>371</v>
      </c>
      <c r="B153" s="370">
        <v>8</v>
      </c>
      <c r="C153" s="214"/>
      <c r="D153" s="214"/>
      <c r="E153" s="214"/>
      <c r="F153" s="214"/>
      <c r="G153" s="214"/>
      <c r="H153" s="214"/>
      <c r="I153" s="214"/>
      <c r="J153" s="214"/>
      <c r="K153" s="214"/>
      <c r="L153" s="131"/>
    </row>
    <row r="154" spans="1:12" ht="31" customHeight="1">
      <c r="A154" s="182" t="s">
        <v>109</v>
      </c>
      <c r="B154" s="311" t="s">
        <v>383</v>
      </c>
      <c r="C154" s="300"/>
      <c r="D154" s="300"/>
      <c r="E154" s="300"/>
      <c r="F154" s="300"/>
      <c r="G154" s="300"/>
      <c r="H154" s="300"/>
      <c r="I154" s="300"/>
      <c r="J154" s="300"/>
      <c r="K154" s="300"/>
      <c r="L154" s="300"/>
    </row>
    <row r="155" spans="1:12" ht="12">
      <c r="A155" s="136" t="s">
        <v>212</v>
      </c>
      <c r="B155" s="242" t="s">
        <v>233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</row>
    <row r="156" spans="1:12" ht="31" customHeight="1">
      <c r="A156" s="132" t="s">
        <v>213</v>
      </c>
      <c r="B156" s="372">
        <v>2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</row>
    <row r="157" spans="1:12" ht="31" customHeight="1">
      <c r="A157" s="259" t="s">
        <v>372</v>
      </c>
      <c r="B157" s="372" t="s">
        <v>176</v>
      </c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</row>
    <row r="158" spans="1:12" ht="31" customHeight="1">
      <c r="A158" s="132" t="s">
        <v>215</v>
      </c>
      <c r="B158" s="372" t="s">
        <v>176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</row>
    <row r="159" spans="1:12" ht="31" customHeight="1">
      <c r="A159" s="132" t="s">
        <v>217</v>
      </c>
      <c r="B159" s="372" t="s">
        <v>216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</row>
    <row r="160" spans="1:12" ht="31" customHeight="1">
      <c r="A160" s="182" t="s">
        <v>109</v>
      </c>
      <c r="B160" s="311" t="s">
        <v>373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</row>
    <row r="161" spans="1:12" ht="12">
      <c r="A161" s="458" t="s">
        <v>218</v>
      </c>
      <c r="B161" s="490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</row>
    <row r="162" spans="1:12" ht="31" customHeight="1">
      <c r="A162" s="132" t="s">
        <v>219</v>
      </c>
      <c r="B162" s="241" t="s">
        <v>125</v>
      </c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</row>
    <row r="163" spans="1:12" ht="31" customHeight="1">
      <c r="A163" s="182" t="s">
        <v>109</v>
      </c>
      <c r="B163" s="311" t="s">
        <v>125</v>
      </c>
      <c r="C163" s="300"/>
      <c r="D163" s="300"/>
      <c r="E163" s="300"/>
      <c r="F163" s="300"/>
      <c r="G163" s="300"/>
      <c r="H163" s="300"/>
      <c r="I163" s="300"/>
      <c r="J163" s="300"/>
      <c r="K163" s="300"/>
      <c r="L163" s="300"/>
    </row>
    <row r="164" spans="1:12" ht="12">
      <c r="A164" s="323" t="s">
        <v>220</v>
      </c>
      <c r="B164" s="353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</row>
    <row r="165" spans="1:12" ht="31" customHeight="1">
      <c r="A165" s="322" t="s">
        <v>221</v>
      </c>
      <c r="B165" s="312" t="s">
        <v>125</v>
      </c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</row>
    <row r="166" spans="1:12" ht="12">
      <c r="A166" s="141" t="s">
        <v>222</v>
      </c>
      <c r="B166" s="354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</row>
    <row r="167" spans="1:12" ht="31" customHeight="1">
      <c r="A167" s="324" t="s">
        <v>223</v>
      </c>
      <c r="B167" s="312" t="s">
        <v>216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1:12" ht="31" customHeight="1">
      <c r="A168" s="182" t="s">
        <v>109</v>
      </c>
      <c r="B168" s="311" t="s">
        <v>176</v>
      </c>
      <c r="C168" s="300"/>
      <c r="D168" s="300"/>
      <c r="E168" s="300"/>
      <c r="F168" s="300"/>
      <c r="G168" s="300"/>
      <c r="H168" s="300"/>
      <c r="I168" s="300"/>
      <c r="J168" s="300"/>
      <c r="K168" s="300"/>
      <c r="L168" s="300"/>
    </row>
    <row r="169" spans="1:12" ht="31" customHeight="1">
      <c r="A169" s="491" t="s">
        <v>266</v>
      </c>
      <c r="B169" s="491"/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</row>
  </sheetData>
  <mergeCells count="23">
    <mergeCell ref="C71:L71"/>
    <mergeCell ref="C74:L75"/>
    <mergeCell ref="C105:L107"/>
    <mergeCell ref="A169:B169"/>
    <mergeCell ref="I1:I2"/>
    <mergeCell ref="J1:J2"/>
    <mergeCell ref="K1:K2"/>
    <mergeCell ref="L1:L2"/>
    <mergeCell ref="B38:B39"/>
    <mergeCell ref="C38:L39"/>
    <mergeCell ref="C1:C2"/>
    <mergeCell ref="D1:D2"/>
    <mergeCell ref="E1:E2"/>
    <mergeCell ref="F1:F2"/>
    <mergeCell ref="G1:G2"/>
    <mergeCell ref="H1:H2"/>
    <mergeCell ref="A74:B75"/>
    <mergeCell ref="A105:B106"/>
    <mergeCell ref="A152:B152"/>
    <mergeCell ref="A161:B161"/>
    <mergeCell ref="A1:A2"/>
    <mergeCell ref="B1:B2"/>
    <mergeCell ref="A14:B14"/>
  </mergeCells>
  <pageMargins left="0.75" right="0.75" top="1" bottom="1" header="0.5" footer="0.5"/>
  <pageSetup paperSize="9" scale="72" fitToHeight="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OLD</vt:lpstr>
      <vt:lpstr>L4 Chemical Peel</vt:lpstr>
      <vt:lpstr>L4 Micro Needling</vt:lpstr>
      <vt:lpstr>L4 Blemish</vt:lpstr>
      <vt:lpstr>Handmark Chemical Peel</vt:lpstr>
      <vt:lpstr>Handmark Micro Needle</vt:lpstr>
      <vt:lpstr>Handmark Blemish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Charis Burrows</dc:creator>
  <cp:lastModifiedBy>Sally Durant</cp:lastModifiedBy>
  <cp:lastPrinted>2017-10-30T09:02:42Z</cp:lastPrinted>
  <dcterms:created xsi:type="dcterms:W3CDTF">2011-09-09T08:22:44Z</dcterms:created>
  <dcterms:modified xsi:type="dcterms:W3CDTF">2018-04-23T14:06:42Z</dcterms:modified>
</cp:coreProperties>
</file>